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codeName="ThisWorkbook" defaultThemeVersion="124226"/>
  <mc:AlternateContent xmlns:mc="http://schemas.openxmlformats.org/markup-compatibility/2006">
    <mc:Choice Requires="x15">
      <x15ac:absPath xmlns:x15ac="http://schemas.microsoft.com/office/spreadsheetml/2010/11/ac" url="https://vgtpl.sharepoint.com/sites/Clients/Clients/CSR - General/CSR_PGH Website/"/>
    </mc:Choice>
  </mc:AlternateContent>
  <xr:revisionPtr revIDLastSave="777" documentId="13_ncr:1_{EDD24D9F-4182-46EA-A50C-4D29FBEF3F1F}" xr6:coauthVersionLast="47" xr6:coauthVersionMax="47" xr10:uidLastSave="{FA380087-35DB-4912-841E-451E2FA958AF}"/>
  <bookViews>
    <workbookView xWindow="28680" yWindow="-120" windowWidth="29040" windowHeight="15840" activeTab="2" xr2:uid="{00000000-000D-0000-FFFF-FFFF00000000}"/>
  </bookViews>
  <sheets>
    <sheet name="Point 1" sheetId="11" r:id="rId1"/>
    <sheet name="Point 2" sheetId="9" state="hidden" r:id="rId2"/>
    <sheet name="Point 2 " sheetId="12" r:id="rId3"/>
    <sheet name="Point 3,4,5" sheetId="7" state="hidden" r:id="rId4"/>
    <sheet name="Point 3,4,5 " sheetId="13" state="hidden" r:id="rId5"/>
    <sheet name="Point 3" sheetId="16" r:id="rId6"/>
    <sheet name="Point 4" sheetId="17" r:id="rId7"/>
    <sheet name="Point 5" sheetId="18" r:id="rId8"/>
    <sheet name="Point 7" sheetId="6" state="hidden" r:id="rId9"/>
    <sheet name="Point 7 " sheetId="14" r:id="rId10"/>
    <sheet name="Point 8 " sheetId="10" r:id="rId11"/>
    <sheet name="Point 9" sheetId="8" state="hidden" r:id="rId12"/>
    <sheet name="Point 9 " sheetId="15" r:id="rId13"/>
    <sheet name="Sampling Point Location Map" sheetId="4" r:id="rId14"/>
  </sheets>
  <definedNames>
    <definedName name="_xlnm.Print_Area" localSheetId="1">'Point 2'!$A$1:$U$25</definedName>
    <definedName name="_xlnm.Print_Area" localSheetId="3">'Point 3,4,5'!$A$1:$P$49</definedName>
    <definedName name="_xlnm.Print_Area" localSheetId="8">'Point 7'!$A$1:$O$432</definedName>
    <definedName name="_xlnm.Print_Area" localSheetId="11">'Point 9'!$A$1:$O$75</definedName>
    <definedName name="_xlnm.Print_Area" localSheetId="13">'Sampling Point Location Map'!$A$1:$L$31</definedName>
    <definedName name="_xlnm.Print_Titles" localSheetId="1">'Point 2'!$A:$A,'Point 2'!$1:$7</definedName>
    <definedName name="_xlnm.Print_Titles" localSheetId="8">'Point 7'!$A:$A,'Point 7'!$1:$8</definedName>
    <definedName name="_xlnm.Print_Titles" localSheetId="11">'Point 9'!$A:$A,'Point 9'!$1:$7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67" i="14" l="1"/>
  <c r="F466" i="14"/>
  <c r="F465" i="14"/>
  <c r="F464" i="14"/>
  <c r="E467" i="14"/>
  <c r="E466" i="14"/>
  <c r="E465" i="14"/>
  <c r="E464" i="14"/>
  <c r="D467" i="14"/>
  <c r="D466" i="14"/>
  <c r="D465" i="14"/>
  <c r="D464" i="14"/>
  <c r="C467" i="14"/>
  <c r="C466" i="14"/>
  <c r="C465" i="14"/>
  <c r="C464" i="14"/>
  <c r="B467" i="14"/>
  <c r="B466" i="14"/>
  <c r="B465" i="14"/>
  <c r="B444" i="14"/>
  <c r="B464" i="14"/>
  <c r="F447" i="14"/>
  <c r="F446" i="14"/>
  <c r="F445" i="14"/>
  <c r="F444" i="14"/>
  <c r="E447" i="14"/>
  <c r="E446" i="14"/>
  <c r="E445" i="14"/>
  <c r="E444" i="14"/>
  <c r="D445" i="14"/>
  <c r="D447" i="14"/>
  <c r="D446" i="14"/>
  <c r="D444" i="14"/>
  <c r="C447" i="14"/>
  <c r="C446" i="14"/>
  <c r="C445" i="14"/>
  <c r="C444" i="14"/>
  <c r="B447" i="14"/>
  <c r="B446" i="14"/>
  <c r="B445" i="14"/>
  <c r="F80" i="12"/>
  <c r="E80" i="12"/>
  <c r="D80" i="12"/>
  <c r="C80" i="12"/>
  <c r="B80" i="12"/>
  <c r="F79" i="12"/>
  <c r="E79" i="12"/>
  <c r="D79" i="12"/>
  <c r="C79" i="12"/>
  <c r="B79" i="12"/>
  <c r="F78" i="12"/>
  <c r="E78" i="12"/>
  <c r="D78" i="12"/>
  <c r="C78" i="12"/>
  <c r="B78" i="12"/>
  <c r="F77" i="12"/>
  <c r="E77" i="12"/>
  <c r="D77" i="12"/>
  <c r="C77" i="12"/>
  <c r="B77" i="12"/>
  <c r="F71" i="12"/>
  <c r="E71" i="12"/>
  <c r="D71" i="12"/>
  <c r="C71" i="12"/>
  <c r="B71" i="12"/>
  <c r="F70" i="12"/>
  <c r="E70" i="12"/>
  <c r="D70" i="12"/>
  <c r="C70" i="12"/>
  <c r="B70" i="12"/>
  <c r="F69" i="12"/>
  <c r="E69" i="12"/>
  <c r="D69" i="12"/>
  <c r="C69" i="12"/>
  <c r="B69" i="12"/>
  <c r="F68" i="12"/>
  <c r="E68" i="12"/>
  <c r="D68" i="12"/>
  <c r="C68" i="12"/>
  <c r="B68" i="12"/>
  <c r="E216" i="11" l="1"/>
  <c r="E215" i="11"/>
  <c r="E214" i="11"/>
  <c r="D211" i="11"/>
  <c r="C211" i="11"/>
  <c r="E213" i="11"/>
  <c r="F210" i="11"/>
  <c r="E156" i="11"/>
  <c r="E157" i="11"/>
  <c r="E158" i="11"/>
  <c r="E159" i="11"/>
  <c r="E160" i="11"/>
  <c r="E161" i="11"/>
  <c r="E162" i="11"/>
  <c r="D157" i="11"/>
  <c r="D158" i="11"/>
  <c r="D159" i="11"/>
  <c r="D160" i="11"/>
  <c r="D161" i="11"/>
  <c r="D162" i="11"/>
  <c r="D190" i="11"/>
  <c r="E190" i="11" s="1"/>
  <c r="D191" i="11"/>
  <c r="E191" i="11" s="1"/>
  <c r="D192" i="11"/>
  <c r="E192" i="11" s="1"/>
  <c r="D193" i="11"/>
  <c r="E193" i="11" s="1"/>
  <c r="D194" i="11"/>
  <c r="E194" i="11" s="1"/>
  <c r="D195" i="11"/>
  <c r="E195" i="11" s="1"/>
  <c r="D196" i="11"/>
  <c r="E196" i="11" s="1"/>
  <c r="D197" i="11"/>
  <c r="E197" i="11" s="1"/>
  <c r="D198" i="11"/>
  <c r="E198" i="11" s="1"/>
  <c r="D199" i="11"/>
  <c r="E199" i="11" s="1"/>
  <c r="D200" i="11"/>
  <c r="E200" i="11" s="1"/>
  <c r="D201" i="11"/>
  <c r="E201" i="11" s="1"/>
  <c r="D202" i="11"/>
  <c r="E202" i="11" s="1"/>
  <c r="D203" i="11"/>
  <c r="E203" i="11" s="1"/>
  <c r="D204" i="11"/>
  <c r="E204" i="11" s="1"/>
  <c r="D205" i="11"/>
  <c r="E205" i="11" s="1"/>
  <c r="D206" i="11"/>
  <c r="E206" i="11" s="1"/>
  <c r="D207" i="11"/>
  <c r="E207" i="11" s="1"/>
  <c r="D208" i="11"/>
  <c r="E208" i="11" s="1"/>
  <c r="D209" i="11"/>
  <c r="E209" i="11" s="1"/>
  <c r="D189" i="11"/>
  <c r="E189" i="11" s="1"/>
  <c r="D185" i="11"/>
  <c r="E185" i="11" s="1"/>
  <c r="D186" i="11"/>
  <c r="E186" i="11" s="1"/>
  <c r="D187" i="11"/>
  <c r="E187" i="11" s="1"/>
  <c r="D188" i="11"/>
  <c r="E188" i="11" s="1"/>
  <c r="D176" i="11"/>
  <c r="E176" i="11" s="1"/>
  <c r="D177" i="11"/>
  <c r="E177" i="11" s="1"/>
  <c r="D178" i="11"/>
  <c r="E178" i="11" s="1"/>
  <c r="D179" i="11"/>
  <c r="E179" i="11" s="1"/>
  <c r="D180" i="11"/>
  <c r="E180" i="11" s="1"/>
  <c r="D181" i="11"/>
  <c r="E181" i="11" s="1"/>
  <c r="D182" i="11"/>
  <c r="E182" i="11" s="1"/>
  <c r="D183" i="11"/>
  <c r="E183" i="11" s="1"/>
  <c r="D184" i="11"/>
  <c r="E184" i="11" s="1"/>
  <c r="D171" i="11"/>
  <c r="E171" i="11" s="1"/>
  <c r="D172" i="11"/>
  <c r="E172" i="11" s="1"/>
  <c r="D173" i="11"/>
  <c r="E173" i="11" s="1"/>
  <c r="D174" i="11"/>
  <c r="E174" i="11" s="1"/>
  <c r="D175" i="11"/>
  <c r="E175" i="11" s="1"/>
  <c r="E153" i="11" l="1"/>
  <c r="E152" i="11"/>
  <c r="E151" i="11"/>
  <c r="E150" i="11"/>
  <c r="D148" i="11"/>
  <c r="C148" i="11"/>
  <c r="D165" i="11"/>
  <c r="E165" i="11" s="1"/>
  <c r="D166" i="11"/>
  <c r="E166" i="11" s="1"/>
  <c r="D167" i="11"/>
  <c r="E167" i="11" s="1"/>
  <c r="D168" i="11"/>
  <c r="E168" i="11" s="1"/>
  <c r="D169" i="11"/>
  <c r="E169" i="11" s="1"/>
  <c r="D170" i="11"/>
  <c r="E170" i="11" s="1"/>
  <c r="D163" i="11"/>
  <c r="E163" i="11" s="1"/>
  <c r="D164" i="11"/>
  <c r="E164" i="11" s="1"/>
  <c r="E116" i="11"/>
  <c r="E115" i="11"/>
  <c r="E114" i="11"/>
  <c r="E113" i="11"/>
  <c r="D111" i="11"/>
  <c r="C111" i="11"/>
  <c r="F111" i="11" s="1"/>
  <c r="E148" i="11" l="1"/>
  <c r="E211" i="11"/>
  <c r="F148" i="11"/>
  <c r="E111" i="11"/>
  <c r="F160" i="14"/>
  <c r="E160" i="14"/>
  <c r="D160" i="14"/>
  <c r="C316" i="14"/>
  <c r="B317" i="14"/>
  <c r="B316" i="14"/>
  <c r="F319" i="14"/>
  <c r="F318" i="14"/>
  <c r="F317" i="14"/>
  <c r="F316" i="14"/>
  <c r="E319" i="14"/>
  <c r="E318" i="14"/>
  <c r="E317" i="14"/>
  <c r="E316" i="14"/>
  <c r="D319" i="14"/>
  <c r="D318" i="14"/>
  <c r="D317" i="14"/>
  <c r="D316" i="14"/>
  <c r="C319" i="14"/>
  <c r="C318" i="14"/>
  <c r="C317" i="14"/>
  <c r="B319" i="14"/>
  <c r="B318" i="14"/>
  <c r="F62" i="12"/>
  <c r="E62" i="12"/>
  <c r="D62" i="12"/>
  <c r="C62" i="12"/>
  <c r="B62" i="12"/>
  <c r="F61" i="12"/>
  <c r="E61" i="12"/>
  <c r="D61" i="12"/>
  <c r="C61" i="12"/>
  <c r="B61" i="12"/>
  <c r="F60" i="12"/>
  <c r="E60" i="12"/>
  <c r="D60" i="12"/>
  <c r="C60" i="12"/>
  <c r="B60" i="12"/>
  <c r="F59" i="12"/>
  <c r="E59" i="12"/>
  <c r="D59" i="12"/>
  <c r="C59" i="12"/>
  <c r="B59" i="12"/>
  <c r="F221" i="14"/>
  <c r="E221" i="14"/>
  <c r="D221" i="14"/>
  <c r="C221" i="14"/>
  <c r="B221" i="14"/>
  <c r="F220" i="14"/>
  <c r="E220" i="14"/>
  <c r="D220" i="14"/>
  <c r="C220" i="14"/>
  <c r="B220" i="14"/>
  <c r="F219" i="14"/>
  <c r="E219" i="14"/>
  <c r="D219" i="14"/>
  <c r="C219" i="14"/>
  <c r="B219" i="14"/>
  <c r="F218" i="14"/>
  <c r="E218" i="14"/>
  <c r="D218" i="14"/>
  <c r="C218" i="14"/>
  <c r="B218" i="14"/>
  <c r="E79" i="11" l="1"/>
  <c r="E78" i="11"/>
  <c r="E77" i="11"/>
  <c r="E76" i="11"/>
  <c r="D74" i="11"/>
  <c r="C74" i="11"/>
  <c r="E74" i="11" l="1"/>
  <c r="F74" i="11"/>
  <c r="F47" i="12"/>
  <c r="E47" i="12"/>
  <c r="D47" i="12"/>
  <c r="C47" i="12"/>
  <c r="B47" i="12"/>
  <c r="F46" i="12"/>
  <c r="E46" i="12"/>
  <c r="D46" i="12"/>
  <c r="C46" i="12"/>
  <c r="B46" i="12"/>
  <c r="F45" i="12"/>
  <c r="E45" i="12"/>
  <c r="D45" i="12"/>
  <c r="C45" i="12"/>
  <c r="B45" i="12"/>
  <c r="F44" i="12"/>
  <c r="E44" i="12"/>
  <c r="D44" i="12"/>
  <c r="C44" i="12"/>
  <c r="B44" i="12"/>
  <c r="C192" i="14" l="1"/>
  <c r="D192" i="14"/>
  <c r="E192" i="14"/>
  <c r="F192" i="14"/>
  <c r="C193" i="14"/>
  <c r="D193" i="14"/>
  <c r="E193" i="14"/>
  <c r="F193" i="14"/>
  <c r="C194" i="14"/>
  <c r="D194" i="14"/>
  <c r="E194" i="14"/>
  <c r="F194" i="14"/>
  <c r="C195" i="14"/>
  <c r="D195" i="14"/>
  <c r="E195" i="14"/>
  <c r="F195" i="14"/>
  <c r="B195" i="14"/>
  <c r="B194" i="14"/>
  <c r="B193" i="14"/>
  <c r="B192" i="14"/>
  <c r="H54" i="15" l="1"/>
  <c r="H53" i="15"/>
  <c r="H52" i="15"/>
  <c r="Q55" i="15"/>
  <c r="P55" i="15"/>
  <c r="O55" i="15"/>
  <c r="N55" i="15"/>
  <c r="M55" i="15"/>
  <c r="L55" i="15"/>
  <c r="K55" i="15"/>
  <c r="J55" i="15"/>
  <c r="I55" i="15"/>
  <c r="H55" i="15"/>
  <c r="G55" i="15"/>
  <c r="F55" i="15"/>
  <c r="E55" i="15"/>
  <c r="D55" i="15"/>
  <c r="C55" i="15"/>
  <c r="B55" i="15"/>
  <c r="Q54" i="15"/>
  <c r="P54" i="15"/>
  <c r="O54" i="15"/>
  <c r="N54" i="15"/>
  <c r="M54" i="15"/>
  <c r="L54" i="15"/>
  <c r="K54" i="15"/>
  <c r="J54" i="15"/>
  <c r="I54" i="15"/>
  <c r="G54" i="15"/>
  <c r="F54" i="15"/>
  <c r="E54" i="15"/>
  <c r="D54" i="15"/>
  <c r="C54" i="15"/>
  <c r="B54" i="15"/>
  <c r="Q53" i="15"/>
  <c r="P53" i="15"/>
  <c r="O53" i="15"/>
  <c r="N53" i="15"/>
  <c r="M53" i="15"/>
  <c r="L53" i="15"/>
  <c r="K53" i="15"/>
  <c r="J53" i="15"/>
  <c r="I53" i="15"/>
  <c r="G53" i="15"/>
  <c r="F53" i="15"/>
  <c r="E53" i="15"/>
  <c r="D53" i="15"/>
  <c r="C53" i="15"/>
  <c r="B53" i="15"/>
  <c r="Q52" i="15"/>
  <c r="P52" i="15"/>
  <c r="O52" i="15"/>
  <c r="N52" i="15"/>
  <c r="M52" i="15"/>
  <c r="L52" i="15"/>
  <c r="K52" i="15"/>
  <c r="J52" i="15"/>
  <c r="I52" i="15"/>
  <c r="G52" i="15"/>
  <c r="F52" i="15"/>
  <c r="E52" i="15"/>
  <c r="D52" i="15"/>
  <c r="C52" i="15"/>
  <c r="B52" i="15"/>
  <c r="C160" i="14"/>
  <c r="C161" i="14"/>
  <c r="D161" i="14"/>
  <c r="E161" i="14"/>
  <c r="F161" i="14"/>
  <c r="C162" i="14"/>
  <c r="D162" i="14"/>
  <c r="E162" i="14"/>
  <c r="F162" i="14"/>
  <c r="C163" i="14"/>
  <c r="D163" i="14"/>
  <c r="E163" i="14"/>
  <c r="F163" i="14"/>
  <c r="B163" i="14"/>
  <c r="B162" i="14"/>
  <c r="B161" i="14"/>
  <c r="B160" i="14"/>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C27" i="16"/>
  <c r="D27" i="16"/>
  <c r="E27" i="16"/>
  <c r="F27" i="16"/>
  <c r="G27" i="16"/>
  <c r="H27" i="16"/>
  <c r="I27" i="16"/>
  <c r="J27" i="16"/>
  <c r="K27" i="16"/>
  <c r="L27" i="16"/>
  <c r="M27" i="16"/>
  <c r="C28" i="16"/>
  <c r="D28" i="16"/>
  <c r="E28" i="16"/>
  <c r="F28" i="16"/>
  <c r="G28" i="16"/>
  <c r="H28" i="16"/>
  <c r="I28" i="16"/>
  <c r="J28" i="16"/>
  <c r="K28" i="16"/>
  <c r="L28" i="16"/>
  <c r="M28" i="16"/>
  <c r="C29" i="16"/>
  <c r="D29" i="16"/>
  <c r="E29" i="16"/>
  <c r="F29" i="16"/>
  <c r="G29" i="16"/>
  <c r="H29" i="16"/>
  <c r="I29" i="16"/>
  <c r="J29" i="16"/>
  <c r="K29" i="16"/>
  <c r="L29" i="16"/>
  <c r="M29" i="16"/>
  <c r="C30" i="16"/>
  <c r="D30" i="16"/>
  <c r="E30" i="16"/>
  <c r="F30" i="16"/>
  <c r="G30" i="16"/>
  <c r="H30" i="16"/>
  <c r="I30" i="16"/>
  <c r="J30" i="16"/>
  <c r="K30" i="16"/>
  <c r="L30" i="16"/>
  <c r="M30" i="16"/>
  <c r="B27" i="16"/>
  <c r="B30" i="16"/>
  <c r="B29" i="16"/>
  <c r="B28" i="16"/>
  <c r="E28" i="11" l="1"/>
  <c r="E31" i="11"/>
  <c r="E12" i="11"/>
  <c r="E24" i="11"/>
  <c r="E29" i="11"/>
  <c r="E35" i="11"/>
  <c r="E20" i="11"/>
  <c r="E23" i="11"/>
  <c r="E33" i="11"/>
  <c r="E36" i="11"/>
  <c r="E27" i="11"/>
  <c r="E18" i="11"/>
  <c r="E13" i="11"/>
  <c r="E15" i="11"/>
  <c r="E17" i="11"/>
  <c r="E19" i="11"/>
  <c r="E21" i="11"/>
  <c r="E34" i="11"/>
  <c r="D37" i="11"/>
  <c r="E39" i="11"/>
  <c r="E14" i="11"/>
  <c r="E16" i="11"/>
  <c r="E25" i="11"/>
  <c r="E30" i="11"/>
  <c r="E32" i="11"/>
  <c r="E22" i="11"/>
  <c r="E26" i="11"/>
  <c r="C37" i="11"/>
  <c r="E42" i="11" l="1"/>
  <c r="E41" i="11"/>
  <c r="E40" i="11"/>
  <c r="E37" i="11"/>
  <c r="F37" i="11"/>
  <c r="C31" i="12" l="1"/>
  <c r="D31" i="12"/>
  <c r="E31" i="12"/>
  <c r="F31" i="12"/>
  <c r="C32" i="12"/>
  <c r="D32" i="12"/>
  <c r="E32" i="12"/>
  <c r="F32" i="12"/>
  <c r="C33" i="12"/>
  <c r="D33" i="12"/>
  <c r="E33" i="12"/>
  <c r="F33" i="12"/>
  <c r="C34" i="12"/>
  <c r="D34" i="12"/>
  <c r="E34" i="12"/>
  <c r="F34" i="12"/>
  <c r="B34" i="12"/>
  <c r="B33" i="12"/>
  <c r="B32" i="12"/>
  <c r="B31" i="12"/>
  <c r="C16" i="12"/>
  <c r="D16" i="12"/>
  <c r="E16" i="12"/>
  <c r="F16" i="12"/>
  <c r="C17" i="12"/>
  <c r="D17" i="12"/>
  <c r="E17" i="12"/>
  <c r="F17" i="12"/>
  <c r="C18" i="12"/>
  <c r="D18" i="12"/>
  <c r="E18" i="12"/>
  <c r="F18" i="12"/>
  <c r="C19" i="12"/>
  <c r="D19" i="12"/>
  <c r="E19" i="12"/>
  <c r="F19" i="12"/>
  <c r="B19" i="12"/>
  <c r="B18" i="12"/>
  <c r="B17" i="12"/>
  <c r="B16" i="12"/>
  <c r="C36" i="15" l="1"/>
  <c r="D36" i="15"/>
  <c r="E36" i="15"/>
  <c r="F36" i="15"/>
  <c r="G36" i="15"/>
  <c r="H36" i="15"/>
  <c r="I36" i="15"/>
  <c r="J36" i="15"/>
  <c r="K36" i="15"/>
  <c r="L36" i="15"/>
  <c r="M36" i="15"/>
  <c r="N36" i="15"/>
  <c r="C37" i="15"/>
  <c r="D37" i="15"/>
  <c r="E37" i="15"/>
  <c r="F37" i="15"/>
  <c r="G37" i="15"/>
  <c r="H37" i="15"/>
  <c r="I37" i="15"/>
  <c r="J37" i="15"/>
  <c r="K37" i="15"/>
  <c r="L37" i="15"/>
  <c r="M37" i="15"/>
  <c r="N37" i="15"/>
  <c r="C38" i="15"/>
  <c r="D38" i="15"/>
  <c r="E38" i="15"/>
  <c r="F38" i="15"/>
  <c r="G38" i="15"/>
  <c r="H38" i="15"/>
  <c r="I38" i="15"/>
  <c r="J38" i="15"/>
  <c r="K38" i="15"/>
  <c r="L38" i="15"/>
  <c r="M38" i="15"/>
  <c r="N38" i="15"/>
  <c r="C39" i="15"/>
  <c r="D39" i="15"/>
  <c r="E39" i="15"/>
  <c r="F39" i="15"/>
  <c r="G39" i="15"/>
  <c r="H39" i="15"/>
  <c r="I39" i="15"/>
  <c r="J39" i="15"/>
  <c r="K39" i="15"/>
  <c r="L39" i="15"/>
  <c r="M39" i="15"/>
  <c r="N39" i="15"/>
  <c r="B39" i="15"/>
  <c r="B38" i="15"/>
  <c r="B37" i="15"/>
  <c r="B36" i="15"/>
  <c r="C20" i="15"/>
  <c r="D20" i="15"/>
  <c r="E20" i="15"/>
  <c r="F20" i="15"/>
  <c r="G20" i="15"/>
  <c r="H20" i="15"/>
  <c r="I20" i="15"/>
  <c r="J20" i="15"/>
  <c r="K20" i="15"/>
  <c r="L20" i="15"/>
  <c r="M20" i="15"/>
  <c r="N20" i="15"/>
  <c r="O20" i="15"/>
  <c r="P20" i="15"/>
  <c r="Q20" i="15"/>
  <c r="C21" i="15"/>
  <c r="D21" i="15"/>
  <c r="E21" i="15"/>
  <c r="F21" i="15"/>
  <c r="G21" i="15"/>
  <c r="H21" i="15"/>
  <c r="I21" i="15"/>
  <c r="J21" i="15"/>
  <c r="K21" i="15"/>
  <c r="L21" i="15"/>
  <c r="M21" i="15"/>
  <c r="N21" i="15"/>
  <c r="O21" i="15"/>
  <c r="P21" i="15"/>
  <c r="Q21" i="15"/>
  <c r="C22" i="15"/>
  <c r="D22" i="15"/>
  <c r="E22" i="15"/>
  <c r="F22" i="15"/>
  <c r="G22" i="15"/>
  <c r="H22" i="15"/>
  <c r="I22" i="15"/>
  <c r="J22" i="15"/>
  <c r="K22" i="15"/>
  <c r="L22" i="15"/>
  <c r="M22" i="15"/>
  <c r="N22" i="15"/>
  <c r="O22" i="15"/>
  <c r="P22" i="15"/>
  <c r="Q22" i="15"/>
  <c r="C23" i="15"/>
  <c r="D23" i="15"/>
  <c r="E23" i="15"/>
  <c r="F23" i="15"/>
  <c r="G23" i="15"/>
  <c r="H23" i="15"/>
  <c r="I23" i="15"/>
  <c r="J23" i="15"/>
  <c r="K23" i="15"/>
  <c r="L23" i="15"/>
  <c r="M23" i="15"/>
  <c r="N23" i="15"/>
  <c r="O23" i="15"/>
  <c r="P23" i="15"/>
  <c r="Q23" i="15"/>
  <c r="B23" i="15"/>
  <c r="B22" i="15"/>
  <c r="B21" i="15"/>
  <c r="B20" i="15"/>
  <c r="C133" i="14"/>
  <c r="D133" i="14"/>
  <c r="E133" i="14"/>
  <c r="F133" i="14"/>
  <c r="C134" i="14"/>
  <c r="D134" i="14"/>
  <c r="E134" i="14"/>
  <c r="F134" i="14"/>
  <c r="C135" i="14"/>
  <c r="D135" i="14"/>
  <c r="E135" i="14"/>
  <c r="F135" i="14"/>
  <c r="C136" i="14"/>
  <c r="D136" i="14"/>
  <c r="E136" i="14"/>
  <c r="F136" i="14"/>
  <c r="B136" i="14"/>
  <c r="B135" i="14"/>
  <c r="B134" i="14"/>
  <c r="B133" i="14"/>
  <c r="C73" i="14"/>
  <c r="D73" i="14"/>
  <c r="E73" i="14"/>
  <c r="F73" i="14"/>
  <c r="C74" i="14"/>
  <c r="D74" i="14"/>
  <c r="E74" i="14"/>
  <c r="F74" i="14"/>
  <c r="C75" i="14"/>
  <c r="D75" i="14"/>
  <c r="E75" i="14"/>
  <c r="F75" i="14"/>
  <c r="C76" i="14"/>
  <c r="D76" i="14"/>
  <c r="E76" i="14"/>
  <c r="F76" i="14"/>
  <c r="B76" i="14"/>
  <c r="B75" i="14"/>
  <c r="B74" i="14"/>
  <c r="B73" i="14"/>
  <c r="C20" i="16"/>
  <c r="D20" i="16"/>
  <c r="E20" i="16"/>
  <c r="F20" i="16"/>
  <c r="G20" i="16"/>
  <c r="H20" i="16"/>
  <c r="I20" i="16"/>
  <c r="J20" i="16"/>
  <c r="K20" i="16"/>
  <c r="L20" i="16"/>
  <c r="M20" i="16"/>
  <c r="C21" i="16"/>
  <c r="D21" i="16"/>
  <c r="E21" i="16"/>
  <c r="F21" i="16"/>
  <c r="G21" i="16"/>
  <c r="H21" i="16"/>
  <c r="I21" i="16"/>
  <c r="J21" i="16"/>
  <c r="K21" i="16"/>
  <c r="L21" i="16"/>
  <c r="M21" i="16"/>
  <c r="C22" i="16"/>
  <c r="D22" i="16"/>
  <c r="E22" i="16"/>
  <c r="F22" i="16"/>
  <c r="G22" i="16"/>
  <c r="H22" i="16"/>
  <c r="I22" i="16"/>
  <c r="J22" i="16"/>
  <c r="K22" i="16"/>
  <c r="L22" i="16"/>
  <c r="M22" i="16"/>
  <c r="C23" i="16"/>
  <c r="D23" i="16"/>
  <c r="E23" i="16"/>
  <c r="F23" i="16"/>
  <c r="G23" i="16"/>
  <c r="H23" i="16"/>
  <c r="I23" i="16"/>
  <c r="J23" i="16"/>
  <c r="K23" i="16"/>
  <c r="L23" i="16"/>
  <c r="M23" i="16"/>
  <c r="B23" i="16"/>
  <c r="B22" i="16"/>
  <c r="B21" i="16"/>
  <c r="B20" i="16"/>
  <c r="M15" i="16"/>
  <c r="J15" i="16"/>
  <c r="H15" i="16"/>
  <c r="G15" i="16"/>
  <c r="F15" i="16"/>
  <c r="L20" i="13"/>
  <c r="J20" i="13"/>
  <c r="H20" i="13"/>
  <c r="O14" i="13"/>
  <c r="L14" i="13"/>
  <c r="J14" i="13"/>
  <c r="I14" i="13"/>
  <c r="H14" i="13"/>
  <c r="Q35" i="15"/>
  <c r="P35" i="15"/>
  <c r="O35" i="15"/>
  <c r="Q34" i="15"/>
  <c r="P34" i="15"/>
  <c r="O34" i="15"/>
  <c r="Q33" i="15"/>
  <c r="P33" i="15"/>
  <c r="O33" i="15"/>
  <c r="Q32" i="15"/>
  <c r="P32" i="15"/>
  <c r="O32" i="15"/>
  <c r="Q31" i="15"/>
  <c r="P31" i="15"/>
  <c r="O31" i="15"/>
  <c r="Q30" i="15"/>
  <c r="P30" i="15"/>
  <c r="O30" i="15"/>
  <c r="Q29" i="15"/>
  <c r="P29" i="15"/>
  <c r="O29" i="15"/>
  <c r="Q28" i="15"/>
  <c r="P28" i="15"/>
  <c r="O28" i="15"/>
  <c r="P38" i="15" l="1"/>
  <c r="P39" i="15"/>
  <c r="Q38" i="15"/>
  <c r="Q37" i="15"/>
  <c r="P37" i="15"/>
  <c r="O38" i="15"/>
  <c r="O39" i="15"/>
  <c r="O37" i="15"/>
  <c r="Q36" i="15"/>
  <c r="P36" i="15"/>
  <c r="Q39" i="15"/>
  <c r="O3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tc={CFCEF67D-88B4-4574-B687-1AF9D412DD5F}</author>
  </authors>
  <commentList>
    <comment ref="I36" authorId="0" shapeId="0" xr:uid="{CFCEF67D-88B4-4574-B687-1AF9D412DD5F}">
      <text>
        <t>[Threaded comment]
Your version of Excel allows you to read this threaded comment; however, any edits to it will get removed if the file is opened in a newer version of Excel. Learn more: https://go.microsoft.com/fwlink/?linkid=870924
Comment:
    8956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Lisa Thomson</author>
    <author>tc={CFE42584-270D-4CA6-BD6C-BEDC36F63EEF}</author>
    <author>tc={BD20913E-7E27-4480-AF25-6C7586257E44}</author>
    <author>tc={53D4CAED-219A-4C5E-9353-CEB9D2B23720}</author>
    <author>tc={7BF1B7E8-273D-49FA-9E30-3CD26C19DBED}</author>
    <author>tc={0545A218-B215-48E9-B27D-A6A5981AD333}</author>
    <author>tc={CEDABD84-D16E-4D95-B8FC-9095D7C5CD18}</author>
    <author>tc={CAF33191-2CCF-4514-ADCB-7070A95DFDEC}</author>
    <author>tc={EE03F3C5-5617-49FE-99C7-B390103F080C}</author>
    <author>tc={F955EE78-D0E0-4FD5-9ED1-4CE726DECE3D}</author>
  </authors>
  <commentList>
    <comment ref="B7" authorId="0" shapeId="0" xr:uid="{00000000-0006-0000-0900-000001000000}">
      <text>
        <r>
          <rPr>
            <sz val="9"/>
            <color indexed="81"/>
            <rFont val="Tahoma"/>
            <family val="2"/>
          </rPr>
          <t xml:space="preserve">Frequency changed Aug 17
</t>
        </r>
      </text>
    </comment>
    <comment ref="C8" authorId="0" shapeId="0" xr:uid="{00000000-0006-0000-0900-000002000000}">
      <text>
        <r>
          <rPr>
            <sz val="9"/>
            <color indexed="81"/>
            <rFont val="Tahoma"/>
            <family val="2"/>
          </rPr>
          <t>Exceedence permitted if 5 day rainfall event &gt;50mm</t>
        </r>
      </text>
    </comment>
    <comment ref="E8" authorId="0" shapeId="0" xr:uid="{00000000-0006-0000-0900-000003000000}">
      <text>
        <r>
          <rPr>
            <sz val="9"/>
            <color indexed="81"/>
            <rFont val="Tahoma"/>
            <family val="2"/>
          </rPr>
          <t xml:space="preserve">Exceedence permitted if 5 day rainfall event &gt;50mm
</t>
        </r>
      </text>
    </comment>
    <comment ref="I164" authorId="0" shapeId="0" xr:uid="{00000000-0006-0000-0900-000004000000}">
      <text>
        <r>
          <rPr>
            <b/>
            <sz val="9"/>
            <color indexed="81"/>
            <rFont val="Tahoma"/>
            <family val="2"/>
          </rPr>
          <t>Lisa Thomson:</t>
        </r>
        <r>
          <rPr>
            <sz val="9"/>
            <color indexed="81"/>
            <rFont val="Tahoma"/>
            <family val="2"/>
          </rPr>
          <t xml:space="preserve">
NAA190452</t>
        </r>
      </text>
    </comment>
    <comment ref="I170" authorId="0" shapeId="0" xr:uid="{00000000-0006-0000-0900-000005000000}">
      <text>
        <r>
          <rPr>
            <b/>
            <sz val="9"/>
            <color indexed="81"/>
            <rFont val="Tahoma"/>
            <family val="2"/>
          </rPr>
          <t>Lisa Thomson:</t>
        </r>
        <r>
          <rPr>
            <sz val="9"/>
            <color indexed="81"/>
            <rFont val="Tahoma"/>
            <family val="2"/>
          </rPr>
          <t xml:space="preserve">
NAA190559</t>
        </r>
      </text>
    </comment>
    <comment ref="I171" authorId="0" shapeId="0" xr:uid="{00000000-0006-0000-0900-000006000000}">
      <text>
        <r>
          <rPr>
            <b/>
            <sz val="9"/>
            <color indexed="81"/>
            <rFont val="Tahoma"/>
            <family val="2"/>
          </rPr>
          <t>Lisa Thomson:</t>
        </r>
        <r>
          <rPr>
            <sz val="9"/>
            <color indexed="81"/>
            <rFont val="Tahoma"/>
            <family val="2"/>
          </rPr>
          <t xml:space="preserve">
NAA190819</t>
        </r>
      </text>
    </comment>
    <comment ref="I172" authorId="0" shapeId="0" xr:uid="{00000000-0006-0000-0900-000007000000}">
      <text>
        <r>
          <rPr>
            <b/>
            <sz val="9"/>
            <color indexed="81"/>
            <rFont val="Tahoma"/>
            <family val="2"/>
          </rPr>
          <t>Lisa Thomson:</t>
        </r>
        <r>
          <rPr>
            <sz val="9"/>
            <color indexed="81"/>
            <rFont val="Tahoma"/>
            <family val="2"/>
          </rPr>
          <t xml:space="preserve">
NAA190935</t>
        </r>
      </text>
    </comment>
    <comment ref="I173" authorId="0" shapeId="0" xr:uid="{00000000-0006-0000-0900-000008000000}">
      <text>
        <r>
          <rPr>
            <b/>
            <sz val="9"/>
            <color indexed="81"/>
            <rFont val="Tahoma"/>
            <family val="2"/>
          </rPr>
          <t>Lisa Thomson:</t>
        </r>
        <r>
          <rPr>
            <sz val="9"/>
            <color indexed="81"/>
            <rFont val="Tahoma"/>
            <family val="2"/>
          </rPr>
          <t xml:space="preserve">
NAA191075</t>
        </r>
      </text>
    </comment>
    <comment ref="I174" authorId="0" shapeId="0" xr:uid="{00000000-0006-0000-0900-000009000000}">
      <text>
        <r>
          <rPr>
            <b/>
            <sz val="9"/>
            <color indexed="81"/>
            <rFont val="Tahoma"/>
            <family val="2"/>
          </rPr>
          <t>Lisa Thomson:</t>
        </r>
        <r>
          <rPr>
            <sz val="9"/>
            <color indexed="81"/>
            <rFont val="Tahoma"/>
            <family val="2"/>
          </rPr>
          <t xml:space="preserve">
NAA191490</t>
        </r>
      </text>
    </comment>
    <comment ref="I179" authorId="0" shapeId="0" xr:uid="{00000000-0006-0000-0900-00000A000000}">
      <text>
        <r>
          <rPr>
            <b/>
            <sz val="9"/>
            <color indexed="81"/>
            <rFont val="Tahoma"/>
            <family val="2"/>
          </rPr>
          <t>Lisa Thomson:</t>
        </r>
        <r>
          <rPr>
            <sz val="9"/>
            <color indexed="81"/>
            <rFont val="Tahoma"/>
            <family val="2"/>
          </rPr>
          <t xml:space="preserve">
NAA191545</t>
        </r>
      </text>
    </comment>
    <comment ref="I180" authorId="1" shapeId="0" xr:uid="{CFE42584-270D-4CA6-BD6C-BEDC36F63EEF}">
      <text>
        <t>[Threaded comment]
Your version of Excel allows you to read this threaded comment; however, any edits to it will get removed if the file is opened in a newer version of Excel. Learn more: https://go.microsoft.com/fwlink/?linkid=870924
Comment:
    NAA191786</t>
      </text>
    </comment>
    <comment ref="I188" authorId="2" shapeId="0" xr:uid="{BD20913E-7E27-4480-AF25-6C7586257E44}">
      <text>
        <t>[Threaded comment]
Your version of Excel allows you to read this threaded comment; however, any edits to it will get removed if the file is opened in a newer version of Excel. Learn more: https://go.microsoft.com/fwlink/?linkid=870924
Comment:
    NAA200249</t>
      </text>
    </comment>
    <comment ref="I190" authorId="3" shapeId="0" xr:uid="{53D4CAED-219A-4C5E-9353-CEB9D2B23720}">
      <text>
        <t>[Threaded comment]
Your version of Excel allows you to read this threaded comment; however, any edits to it will get removed if the file is opened in a newer version of Excel. Learn more: https://go.microsoft.com/fwlink/?linkid=870924
Comment:
    NAA200266</t>
      </text>
    </comment>
    <comment ref="I197" authorId="4" shapeId="0" xr:uid="{7BF1B7E8-273D-49FA-9E30-3CD26C19DBED}">
      <text>
        <t>[Threaded comment]
Your version of Excel allows you to read this threaded comment; however, any edits to it will get removed if the file is opened in a newer version of Excel. Learn more: https://go.microsoft.com/fwlink/?linkid=870924
Comment:
    NAA20-0395</t>
      </text>
    </comment>
    <comment ref="I198" authorId="5" shapeId="0" xr:uid="{0545A218-B215-48E9-B27D-A6A5981AD333}">
      <text>
        <t>[Threaded comment]
Your version of Excel allows you to read this threaded comment; however, any edits to it will get removed if the file is opened in a newer version of Excel. Learn more: https://go.microsoft.com/fwlink/?linkid=870924
Comment:
    NAA200641</t>
      </text>
    </comment>
    <comment ref="I199" authorId="6" shapeId="0" xr:uid="{CEDABD84-D16E-4D95-B8FC-9095D7C5CD18}">
      <text>
        <t>[Threaded comment]
Your version of Excel allows you to read this threaded comment; however, any edits to it will get removed if the file is opened in a newer version of Excel. Learn more: https://go.microsoft.com/fwlink/?linkid=870924
Comment:
    NAA200713</t>
      </text>
    </comment>
    <comment ref="I200" authorId="7" shapeId="0" xr:uid="{CAF33191-2CCF-4514-ADCB-7070A95DFDEC}">
      <text>
        <t>[Threaded comment]
Your version of Excel allows you to read this threaded comment; however, any edits to it will get removed if the file is opened in a newer version of Excel. Learn more: https://go.microsoft.com/fwlink/?linkid=870924
Comment:
    NAA200957</t>
      </text>
    </comment>
    <comment ref="I203" authorId="8" shapeId="0" xr:uid="{EE03F3C5-5617-49FE-99C7-B390103F080C}">
      <text>
        <t>[Threaded comment]
Your version of Excel allows you to read this threaded comment; however, any edits to it will get removed if the file is opened in a newer version of Excel. Learn more: https://go.microsoft.com/fwlink/?linkid=870924
Comment:
    NAA201174</t>
      </text>
    </comment>
    <comment ref="I205" authorId="9" shapeId="0" xr:uid="{F955EE78-D0E0-4FD5-9ED1-4CE726DECE3D}">
      <text>
        <t>[Threaded comment]
Your version of Excel allows you to read this threaded comment; however, any edits to it will get removed if the file is opened in a newer version of Excel. Learn more: https://go.microsoft.com/fwlink/?linkid=870924
Comment:
    NAA201193</t>
      </text>
    </comment>
  </commentList>
</comments>
</file>

<file path=xl/sharedStrings.xml><?xml version="1.0" encoding="utf-8"?>
<sst xmlns="http://schemas.openxmlformats.org/spreadsheetml/2006/main" count="5517" uniqueCount="255">
  <si>
    <t>EPA Licence Number:</t>
  </si>
  <si>
    <t>Licensee Name:</t>
  </si>
  <si>
    <t>Licensee Address:</t>
  </si>
  <si>
    <t>Link to Licence:</t>
  </si>
  <si>
    <t>Pollutant</t>
  </si>
  <si>
    <t>Units of Measure</t>
  </si>
  <si>
    <t>Monitoring Frequency Required by Licence</t>
  </si>
  <si>
    <t>Measurement</t>
  </si>
  <si>
    <t>Date Obtained</t>
  </si>
  <si>
    <t>Date Sampled</t>
  </si>
  <si>
    <t>Date Published</t>
  </si>
  <si>
    <t>Sampling Point</t>
  </si>
  <si>
    <t>CORRECTION LOG</t>
  </si>
  <si>
    <t>Corrected Data</t>
  </si>
  <si>
    <t>Date Corrected</t>
  </si>
  <si>
    <t>Reason</t>
  </si>
  <si>
    <t>mg/L</t>
  </si>
  <si>
    <t>TSS</t>
  </si>
  <si>
    <t>pH</t>
  </si>
  <si>
    <t>100 percentile limit</t>
  </si>
  <si>
    <t>Exceedance (yes/no)</t>
  </si>
  <si>
    <t>no</t>
  </si>
  <si>
    <t>6.5-8.5</t>
  </si>
  <si>
    <t>Exceedance / Non-ComplianceTable</t>
  </si>
  <si>
    <t>Extent of Exceedance</t>
  </si>
  <si>
    <t>Reason / Context</t>
  </si>
  <si>
    <t>N/A</t>
  </si>
  <si>
    <t>L1027</t>
  </si>
  <si>
    <t>Lot 7 Cecil Road, Cecil Park, NSW, 2178</t>
  </si>
  <si>
    <t>Point 7</t>
  </si>
  <si>
    <t>overflow monitoring point for the sedimentation pond and the monitoring point for outlet of the decant pond</t>
  </si>
  <si>
    <t>Oil &amp; Grease</t>
  </si>
  <si>
    <t>Turbidity</t>
  </si>
  <si>
    <t>nephelometric turbidity units</t>
  </si>
  <si>
    <t>Special Frequency 2</t>
  </si>
  <si>
    <t>Special Frequency 3</t>
  </si>
  <si>
    <t>Conductivity</t>
  </si>
  <si>
    <t>ms/cm</t>
  </si>
  <si>
    <t>Point 7 is permitted if the discharge from Point 7 occurs as a result of rainfall at the premises that is equal to or greater than a 90th percentile 5-day rain event.</t>
  </si>
  <si>
    <t>50*</t>
  </si>
  <si>
    <t>150*</t>
  </si>
  <si>
    <t xml:space="preserve">*Exceedance of a quality limit specified in this Licence for the discharge of total suspended solids or turbidity from </t>
  </si>
  <si>
    <t>*A 90th percentile five day rain event equates to a total rainfall over any consecutive five day period of 50 mm.</t>
  </si>
  <si>
    <t>&lt;3</t>
  </si>
  <si>
    <t>Hydrogen Flouride</t>
  </si>
  <si>
    <r>
      <t>mg/m</t>
    </r>
    <r>
      <rPr>
        <vertAlign val="superscript"/>
        <sz val="9"/>
        <color indexed="8"/>
        <rFont val="Calibri"/>
        <family val="2"/>
      </rPr>
      <t>3</t>
    </r>
  </si>
  <si>
    <t>Yearly</t>
  </si>
  <si>
    <t>Nitrogen Oxides</t>
  </si>
  <si>
    <t>Total Solid Particles</t>
  </si>
  <si>
    <t>Sulphur Dioxide</t>
  </si>
  <si>
    <t>Point 9</t>
  </si>
  <si>
    <t>Recycled Water Quality Monitoring</t>
  </si>
  <si>
    <t>Ammonia</t>
  </si>
  <si>
    <t>Arsenic</t>
  </si>
  <si>
    <t>Cadmium</t>
  </si>
  <si>
    <t>Chlorine (total residual)</t>
  </si>
  <si>
    <t>Chromium</t>
  </si>
  <si>
    <t>Copper</t>
  </si>
  <si>
    <t>Lead</t>
  </si>
  <si>
    <t>Manganese</t>
  </si>
  <si>
    <t>Mercury</t>
  </si>
  <si>
    <t>Nickel</t>
  </si>
  <si>
    <t>Oil and Grease</t>
  </si>
  <si>
    <t>6.5-10.0</t>
  </si>
  <si>
    <t>Phosphorus</t>
  </si>
  <si>
    <t>Polycyclic Aromatic Hydrocarbons</t>
  </si>
  <si>
    <t>Total Petroleum Hydrocarbon C10-C36 Fraction</t>
  </si>
  <si>
    <t>Total Petroleum Hydrocarbon C6-C9 Fraction</t>
  </si>
  <si>
    <t>Monthly</t>
  </si>
  <si>
    <t>&lt;0.0001</t>
  </si>
  <si>
    <t>&lt;0.001</t>
  </si>
  <si>
    <t>&lt;0.2</t>
  </si>
  <si>
    <t>&lt;5</t>
  </si>
  <si>
    <t>Point 2</t>
  </si>
  <si>
    <t>Outlet of Envirocycle Tanks</t>
  </si>
  <si>
    <t>BOD</t>
  </si>
  <si>
    <t>Chlorine (free residual)</t>
  </si>
  <si>
    <t>Faecal Coliforms</t>
  </si>
  <si>
    <t>colony forming units per 100 mL</t>
  </si>
  <si>
    <t>&lt;0.01</t>
  </si>
  <si>
    <t>&lt;0.0005</t>
  </si>
  <si>
    <t>VOC</t>
  </si>
  <si>
    <t>kilns. The monitoring must be conducted for a minimum period of 12 months.</t>
  </si>
  <si>
    <r>
      <rPr>
        <b/>
        <sz val="11"/>
        <color indexed="8"/>
        <rFont val="Calibri"/>
        <family val="2"/>
      </rPr>
      <t>Special Frequency 3</t>
    </r>
    <r>
      <rPr>
        <sz val="11"/>
        <color theme="1"/>
        <rFont val="Calibri"/>
        <family val="2"/>
        <scheme val="minor"/>
      </rPr>
      <t xml:space="preserve"> is defined to be six monthly monitoring of the exhaust gases emitted from the</t>
    </r>
  </si>
  <si>
    <t>Type 1 and Type 2 substances in aggregate</t>
  </si>
  <si>
    <t>Chlorine</t>
  </si>
  <si>
    <t>90th percentile 5-day rain event</t>
  </si>
  <si>
    <t>Dry Gas Density</t>
  </si>
  <si>
    <r>
      <t>kg/m</t>
    </r>
    <r>
      <rPr>
        <vertAlign val="superscript"/>
        <sz val="9"/>
        <color indexed="8"/>
        <rFont val="Calibri"/>
        <family val="2"/>
      </rPr>
      <t>3</t>
    </r>
  </si>
  <si>
    <t>Moisture Content</t>
  </si>
  <si>
    <t>%</t>
  </si>
  <si>
    <t>Molecular weight of stack gases</t>
  </si>
  <si>
    <t>g per mole</t>
  </si>
  <si>
    <t>Velocity</t>
  </si>
  <si>
    <r>
      <t>ms</t>
    </r>
    <r>
      <rPr>
        <vertAlign val="superscript"/>
        <sz val="9"/>
        <color indexed="8"/>
        <rFont val="Calibri"/>
        <family val="2"/>
      </rPr>
      <t>-1</t>
    </r>
  </si>
  <si>
    <t>Volumetric Flowrate</t>
  </si>
  <si>
    <r>
      <t>m</t>
    </r>
    <r>
      <rPr>
        <vertAlign val="superscript"/>
        <sz val="9"/>
        <color indexed="8"/>
        <rFont val="Calibri"/>
        <family val="2"/>
      </rPr>
      <t>3</t>
    </r>
    <r>
      <rPr>
        <sz val="9"/>
        <color indexed="8"/>
        <rFont val="Calibri"/>
        <family val="2"/>
      </rPr>
      <t>s</t>
    </r>
    <r>
      <rPr>
        <vertAlign val="superscript"/>
        <sz val="9"/>
        <color indexed="8"/>
        <rFont val="Calibri"/>
        <family val="2"/>
      </rPr>
      <t>-1</t>
    </r>
  </si>
  <si>
    <t>&lt;5.7</t>
  </si>
  <si>
    <t>&lt;0.066</t>
  </si>
  <si>
    <r>
      <rPr>
        <sz val="9"/>
        <color indexed="8"/>
        <rFont val="Calibri"/>
        <family val="2"/>
      </rPr>
      <t>µ</t>
    </r>
    <r>
      <rPr>
        <sz val="9"/>
        <color indexed="8"/>
        <rFont val="Calibri"/>
        <family val="2"/>
      </rPr>
      <t>s/cm</t>
    </r>
  </si>
  <si>
    <t>&lt;0.5</t>
  </si>
  <si>
    <t>&lt;20</t>
  </si>
  <si>
    <t>&lt;2</t>
  </si>
  <si>
    <t>&lt;1</t>
  </si>
  <si>
    <t>No</t>
  </si>
  <si>
    <t>NA</t>
  </si>
  <si>
    <t>yes</t>
  </si>
  <si>
    <t>~250</t>
  </si>
  <si>
    <t xml:space="preserve">Special Frequency 3 </t>
  </si>
  <si>
    <t xml:space="preserve">PGH Bricks &amp; Pavers Pty Limited </t>
  </si>
  <si>
    <t>http://www.epa.nsw.gov.au/prpoeoapp/ViewPOEOLicence.aspx?DOCID=110819&amp;SYSUID=1&amp;LICID=1027</t>
  </si>
  <si>
    <t>Yes</t>
  </si>
  <si>
    <t>No flow, pump not turned on</t>
  </si>
  <si>
    <t>Special Frequancy 3</t>
  </si>
  <si>
    <t>Point 3 Exhaust stack of Kiln 1</t>
  </si>
  <si>
    <t xml:space="preserve">Point 4 Exhaust stack of Kiln 2 </t>
  </si>
  <si>
    <t>Point 5 Exhaust stack of Kiln 3</t>
  </si>
  <si>
    <r>
      <rPr>
        <b/>
        <sz val="11"/>
        <color indexed="8"/>
        <rFont val="Calibri"/>
        <family val="2"/>
      </rPr>
      <t>Special Frequancy 2</t>
    </r>
    <r>
      <rPr>
        <sz val="11"/>
        <color theme="1"/>
        <rFont val="Calibri"/>
        <family val="2"/>
        <scheme val="minor"/>
      </rPr>
      <t xml:space="preserve"> is defined to be six monthly monitoring of the exhaust gases emitted from the kilns. The monitoring must be conducted for a minimum period of 12 months.</t>
    </r>
  </si>
  <si>
    <t>Special Frequency 1 (2017) is defined to be not more than 48 hours before the valve is opened (or pump
operated) permitting a discharge from the Decant Pond (Point 7 as defined in Condition P1.3) to waters
and then once per day on each day of discharge.</t>
  </si>
  <si>
    <t>Special frequency 2 (2015) is defined to be not more than 48 hours before the valve is opened (or pump operated) permitting a discharge from the Decant Pond (Point 7 as defined in Condition P1.3) to waters and then once per day on each day of discharge.</t>
  </si>
  <si>
    <r>
      <rPr>
        <sz val="9"/>
        <color indexed="8"/>
        <rFont val="Calibri"/>
        <family val="2"/>
      </rPr>
      <t>µs/cm</t>
    </r>
  </si>
  <si>
    <t>Special Frequency 1</t>
  </si>
  <si>
    <r>
      <t>mg/m</t>
    </r>
    <r>
      <rPr>
        <vertAlign val="superscript"/>
        <sz val="9"/>
        <rFont val="Calibri"/>
        <family val="2"/>
      </rPr>
      <t>3</t>
    </r>
  </si>
  <si>
    <r>
      <t>kg/m</t>
    </r>
    <r>
      <rPr>
        <vertAlign val="superscript"/>
        <sz val="9"/>
        <rFont val="Calibri"/>
        <family val="2"/>
      </rPr>
      <t>3</t>
    </r>
  </si>
  <si>
    <r>
      <t>ms</t>
    </r>
    <r>
      <rPr>
        <vertAlign val="superscript"/>
        <sz val="9"/>
        <rFont val="Calibri"/>
        <family val="2"/>
      </rPr>
      <t>-1</t>
    </r>
  </si>
  <si>
    <r>
      <t>m</t>
    </r>
    <r>
      <rPr>
        <vertAlign val="superscript"/>
        <sz val="9"/>
        <rFont val="Calibri"/>
        <family val="2"/>
      </rPr>
      <t>3</t>
    </r>
    <r>
      <rPr>
        <sz val="9"/>
        <rFont val="Calibri"/>
        <family val="2"/>
      </rPr>
      <t>s</t>
    </r>
    <r>
      <rPr>
        <vertAlign val="superscript"/>
        <sz val="9"/>
        <rFont val="Calibri"/>
        <family val="2"/>
      </rPr>
      <t>-1</t>
    </r>
  </si>
  <si>
    <t>Date</t>
  </si>
  <si>
    <t xml:space="preserve">Desription </t>
  </si>
  <si>
    <t>EPL No</t>
  </si>
  <si>
    <t xml:space="preserve">Limit </t>
  </si>
  <si>
    <t xml:space="preserve">Point 2 </t>
  </si>
  <si>
    <t>Chlorine (free residual) (mg/L)</t>
  </si>
  <si>
    <t>TSS (mg/L)</t>
  </si>
  <si>
    <t>Limit</t>
  </si>
  <si>
    <t>Point 3</t>
  </si>
  <si>
    <t>Point 4</t>
  </si>
  <si>
    <t>Point 5</t>
  </si>
  <si>
    <t>Hydrogen Flouride (mg/m3)</t>
  </si>
  <si>
    <t>Nitrogen Oxides (mg/m3)</t>
  </si>
  <si>
    <t>Sulphur Dioxide (mg/m3)</t>
  </si>
  <si>
    <t>Total Solid Particles (mg/m3)</t>
  </si>
  <si>
    <t xml:space="preserve">Type 1 and Type 2 substances in aggregate </t>
  </si>
  <si>
    <t>Chlorine (mg/m3)</t>
  </si>
  <si>
    <t>Dry Gas Density (mg/m3)</t>
  </si>
  <si>
    <t>Moisture Content (%)</t>
  </si>
  <si>
    <t>Molecular weight of stack gases (g per mole)</t>
  </si>
  <si>
    <t>Velocity (ms-1)</t>
  </si>
  <si>
    <t>Volumetric Flowrate (m3s-1)</t>
  </si>
  <si>
    <t>Conductivity (µs/cm)</t>
  </si>
  <si>
    <t xml:space="preserve">Point 9 </t>
  </si>
  <si>
    <t>Number of Samples</t>
  </si>
  <si>
    <t>Lowest Sample</t>
  </si>
  <si>
    <t>Mean of Sample</t>
  </si>
  <si>
    <t>Highest Sample</t>
  </si>
  <si>
    <t>Type of Discharge Point:</t>
  </si>
  <si>
    <t>Sampling Point Description:</t>
  </si>
  <si>
    <t>Monitoring Frequency Required:</t>
  </si>
  <si>
    <t>Annual Return Year</t>
  </si>
  <si>
    <t>Discharge to air; Air 
emissions monitoring</t>
  </si>
  <si>
    <t>Stack 1 - GPS coordinates advised by
licensee in correspondence to EPA dated
18 February 2016.</t>
  </si>
  <si>
    <t>Special Frequency 2*. Excluding Hydrogen Fluride, Nitrogen Oxides, Sulphur Dioxide and TSD (Yearly)</t>
  </si>
  <si>
    <t>* Special Frequancy defined to be six monthly monitoring of the exhaust gases emitted from the
kilns. The monitoring must be conducted for a minimum period of 12 months.</t>
  </si>
  <si>
    <t>Bund wall west of the Brickworks Plant as shown on drawing titled "Zacubra Brickworks and Quarry Landscape and Rehabilitation Plan" submitted to the EPA with Licence Information Form dated 25/01/00</t>
  </si>
  <si>
    <t>Effluent quality and quantity monitoring</t>
  </si>
  <si>
    <t>Outlet of envirocycle tanks located south west of brickworks plant. GPS coordinates advised by licensee in correspondence to EPA dated 18 Feb 2016</t>
  </si>
  <si>
    <t>Stack 1 - GPS coordinates advised by licensee in correspondence to EPA dated 18 February 2016.</t>
  </si>
  <si>
    <t>Stack 2 - GPS coordinates advised by licensee in correspondence to EPA dated 18 February 2016.</t>
  </si>
  <si>
    <t>Stack 3 - GPS coordinates advised by licensee in correspondence to EPA dated 18 February 2016.</t>
  </si>
  <si>
    <t>Discharge to waters and water quality monitoring</t>
  </si>
  <si>
    <t>Point 7 is the overflow monitoring point for the sedimentation pond and the monitoring point for outlet of the decant pond. GPS coordinates advised by licensee in correspondence to EPA dated 18 February 2016.</t>
  </si>
  <si>
    <t>Ambient rainfall monitoring</t>
  </si>
  <si>
    <t>Point 8 is the Rainfall Gauge located adjacent to the sediment dam. GPS coordinates advised by licensee in correspondence to EPA dated 18 February 2016</t>
  </si>
  <si>
    <t>Recycled water quality monitoring</t>
  </si>
  <si>
    <t>Point 9 is the monitoring point for recycled water to be used in the manufacture of bricks</t>
  </si>
  <si>
    <t>Comment</t>
  </si>
  <si>
    <t>28 Feb to 27 Feb</t>
  </si>
  <si>
    <t>Discharge to utilisation</t>
  </si>
  <si>
    <t>BOD (mg/L)</t>
  </si>
  <si>
    <t>Faecal Coliforms (CFU/100 mL)</t>
  </si>
  <si>
    <t>Velocity (m/s)</t>
  </si>
  <si>
    <t>Volumetric Flowrate (m3/s)</t>
  </si>
  <si>
    <t>6 monthly</t>
  </si>
  <si>
    <t>Number of Samples Required</t>
  </si>
  <si>
    <t>Number of Samples Taken</t>
  </si>
  <si>
    <t>Oil &amp; Grease (mg/L)</t>
  </si>
  <si>
    <t>Turbidity (NTU)</t>
  </si>
  <si>
    <t>No Limit</t>
  </si>
  <si>
    <t>150 (&lt;2016) 66 (&gt;2017)</t>
  </si>
  <si>
    <t>Cont. in-line</t>
  </si>
  <si>
    <t>Daily</t>
  </si>
  <si>
    <t>Conditions updated 1/8/2017</t>
  </si>
  <si>
    <t>Ammonia (mg/L)</t>
  </si>
  <si>
    <t>Arsenic (mg/L)</t>
  </si>
  <si>
    <t>Cadmium (mg/L)</t>
  </si>
  <si>
    <t>Chlorine (total residual) (mg/L)</t>
  </si>
  <si>
    <t>Chromium (mg/L)</t>
  </si>
  <si>
    <t>Copper (mg/L)</t>
  </si>
  <si>
    <t>Lead (mg/L)</t>
  </si>
  <si>
    <t>Manganese (mg/L)</t>
  </si>
  <si>
    <t>Mercury (mg/L)</t>
  </si>
  <si>
    <t>Nickel (mg/L)</t>
  </si>
  <si>
    <t>Oil and Grease (mg/L)</t>
  </si>
  <si>
    <t>Phosphorus (mg/L)</t>
  </si>
  <si>
    <t>Polycyclic Aromatic Hydrocarbons (mg/L)</t>
  </si>
  <si>
    <t>Total Petroleum Hydrocarbon C10-C36 (mg/L)</t>
  </si>
  <si>
    <t>Total Petroleum Hydrocarbon C6-C9 (mg/L)</t>
  </si>
  <si>
    <t>Volume Limit</t>
  </si>
  <si>
    <t>35 KL / week</t>
  </si>
  <si>
    <t xml:space="preserve">Description </t>
  </si>
  <si>
    <t>Hydrogen Fluoride (mg/m3)</t>
  </si>
  <si>
    <t>&lt;100</t>
  </si>
  <si>
    <t>https://apps.epa.nsw.gov.au/prpoeoapp/ViewPOEOLicence.aspx?DOCID=120641&amp;SYSUID=1&amp;LICID=1027</t>
  </si>
  <si>
    <t>Molecular weight of stack gases (g per mole, dry)</t>
  </si>
  <si>
    <t>&lt;0.080</t>
  </si>
  <si>
    <t>Reading</t>
  </si>
  <si>
    <t>Effluent Generated (kL)</t>
  </si>
  <si>
    <t>Days</t>
  </si>
  <si>
    <t>Average kL per day</t>
  </si>
  <si>
    <t>total</t>
  </si>
  <si>
    <t>Number of measurements made</t>
  </si>
  <si>
    <t>Lowest Result</t>
  </si>
  <si>
    <t>Mean Result</t>
  </si>
  <si>
    <t>Highest Result</t>
  </si>
  <si>
    <t>Average kL per week</t>
  </si>
  <si>
    <t>Exceedance permitted, 5 day rainfall &gt;50mm</t>
  </si>
  <si>
    <t>System did not operate in August due to lack of rainfall</t>
  </si>
  <si>
    <t>Number of Samples required</t>
  </si>
  <si>
    <t>&lt;0.1</t>
  </si>
  <si>
    <t>&lt;0.14</t>
  </si>
  <si>
    <t>&lt;10</t>
  </si>
  <si>
    <t>&gt;50mm 5 day rain event</t>
  </si>
  <si>
    <t>Not tested due to lack of rainfall</t>
  </si>
  <si>
    <t>No longer in use</t>
  </si>
  <si>
    <t>Not operational</t>
  </si>
  <si>
    <t>Treatment system normal automatic operation and discharge</t>
  </si>
  <si>
    <t>L3.6 &amp; L3.7 90th percentile rain event</t>
  </si>
  <si>
    <t>26/082021</t>
  </si>
  <si>
    <t>No sample COVID</t>
  </si>
  <si>
    <t>No Sample COVID</t>
  </si>
  <si>
    <t>&lt;0.05</t>
  </si>
  <si>
    <t>25/112021</t>
  </si>
  <si>
    <t>Daily during any discharge measured at Point 2</t>
  </si>
  <si>
    <t>2020 Annual Return Year</t>
  </si>
  <si>
    <t>2019 Annual Return Year</t>
  </si>
  <si>
    <t>2021 Annual Return Year</t>
  </si>
  <si>
    <t>2022 Annual Return Year</t>
  </si>
  <si>
    <t>2023 Annual Return Year</t>
  </si>
  <si>
    <t>Min. Value</t>
  </si>
  <si>
    <t>Mean Value</t>
  </si>
  <si>
    <t>Max. Value</t>
  </si>
  <si>
    <t>Month/Year</t>
  </si>
  <si>
    <t>Total (mm)</t>
  </si>
  <si>
    <t>EPL #8 - rain gauge (mm)</t>
  </si>
  <si>
    <t>No. of Rain Days</t>
  </si>
  <si>
    <t>Turbidity is offscale (greater than 1000 NTU), samples are diluted by LabPoint (not recommended by APHA 2130 B method) in order to provide an estimated turbidity on the original samples as per customer request. Reporting of estimated turbidity is not covered by the scope of our NATA accreditation.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</si>
</sst>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4" formatCode="_-&quot;$&quot;* #,##0.00_-;\-&quot;$&quot;* #,##0.00_-;_-&quot;$&quot;* &quot;-&quot;??_-;_-@_-"/>
    <numFmt numFmtId="43" formatCode="_-* #,##0.00_-;\-* #,##0.00_-;_-* &quot;-&quot;??_-;_-@_-"/>
    <numFmt numFmtId="164" formatCode="0.0"/>
    <numFmt numFmtId="165" formatCode="d/mm/yy;@"/>
    <numFmt numFmtId="166" formatCode="#,##0.0"/>
    <numFmt numFmtId="167" formatCode="#,##0.000"/>
    <numFmt numFmtId="168" formatCode="0.0000"/>
    <numFmt numFmtId="169" formatCode="0.000"/>
    <numFmt numFmtId="170" formatCode="d/mm/yy"/>
    <numFmt numFmtId="171" formatCode="[$-C09]dd\-mmm\-yy;@"/>
    <numFmt numFmtId="172" formatCode="d/mm/yyyy;@"/>
  </numFmts>
  <fonts count="34" x14ac:knownFonts="1">
    <font>
      <sz val="11"/>
      <color theme="1"/>
      <name val="Calibri"/>
      <family val="2"/>
      <scheme val="minor"/>
    </font>
    <font>
      <vertAlign val="superscript"/>
      <sz val="9"/>
      <color indexed="8"/>
      <name val="Calibri"/>
      <family val="2"/>
    </font>
    <font>
      <b/>
      <sz val="11"/>
      <color indexed="8"/>
      <name val="Calibri"/>
      <family val="2"/>
    </font>
    <font>
      <sz val="9"/>
      <color indexed="8"/>
      <name val="Calibri"/>
      <family val="2"/>
    </font>
    <font>
      <sz val="9"/>
      <name val="Calibri"/>
      <family val="2"/>
    </font>
    <font>
      <vertAlign val="superscript"/>
      <sz val="9"/>
      <name val="Calibri"/>
      <family val="2"/>
    </font>
    <font>
      <sz val="11"/>
      <name val="Calibri"/>
      <family val="2"/>
    </font>
    <font>
      <sz val="9"/>
      <color indexed="81"/>
      <name val="Tahoma"/>
      <family val="2"/>
    </font>
    <font>
      <sz val="10"/>
      <name val="Calibri"/>
      <family val="2"/>
    </font>
    <font>
      <sz val="8"/>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9"/>
      <color theme="1"/>
      <name val="Calibri"/>
      <family val="2"/>
      <scheme val="minor"/>
    </font>
    <font>
      <sz val="9"/>
      <name val="Calibri"/>
      <family val="2"/>
      <scheme val="minor"/>
    </font>
    <font>
      <sz val="9"/>
      <color theme="1"/>
      <name val="Calibri"/>
      <family val="2"/>
    </font>
    <font>
      <sz val="9"/>
      <color rgb="FFFF0000"/>
      <name val="Calibri"/>
      <family val="2"/>
      <scheme val="minor"/>
    </font>
    <font>
      <b/>
      <sz val="11"/>
      <name val="Calibri"/>
      <family val="2"/>
      <scheme val="minor"/>
    </font>
    <font>
      <sz val="11"/>
      <name val="Calibri"/>
      <family val="2"/>
      <scheme val="minor"/>
    </font>
    <font>
      <b/>
      <sz val="11"/>
      <color rgb="FF0070C0"/>
      <name val="Calibri"/>
      <family val="2"/>
      <scheme val="minor"/>
    </font>
    <font>
      <sz val="10"/>
      <name val="Calibri"/>
      <family val="2"/>
      <scheme val="minor"/>
    </font>
    <font>
      <sz val="10"/>
      <color theme="1"/>
      <name val="Calibri"/>
      <family val="2"/>
      <scheme val="minor"/>
    </font>
    <font>
      <sz val="10"/>
      <color rgb="FF080000"/>
      <name val="Calibri"/>
      <family val="2"/>
      <scheme val="minor"/>
    </font>
    <font>
      <b/>
      <sz val="10"/>
      <color theme="1"/>
      <name val="Calibri"/>
      <family val="2"/>
      <scheme val="minor"/>
    </font>
    <font>
      <b/>
      <sz val="10"/>
      <color rgb="FF0070C0"/>
      <name val="Calibri"/>
      <family val="2"/>
      <scheme val="minor"/>
    </font>
    <font>
      <b/>
      <sz val="11"/>
      <color rgb="FFFF0000"/>
      <name val="Calibri"/>
      <family val="2"/>
      <scheme val="minor"/>
    </font>
    <font>
      <sz val="10"/>
      <name val="Arial"/>
      <family val="2"/>
    </font>
    <font>
      <b/>
      <sz val="10"/>
      <name val="Arial"/>
      <family val="2"/>
    </font>
    <font>
      <b/>
      <sz val="10"/>
      <color rgb="FF0070C0"/>
      <name val="Arial"/>
      <family val="2"/>
    </font>
    <font>
      <b/>
      <sz val="9"/>
      <color indexed="81"/>
      <name val="Tahoma"/>
      <family val="2"/>
    </font>
    <font>
      <sz val="8"/>
      <name val="Calibri"/>
      <family val="2"/>
      <scheme val="minor"/>
    </font>
    <font>
      <b/>
      <sz val="11"/>
      <color theme="4"/>
      <name val="Calibri"/>
      <family val="2"/>
      <scheme val="minor"/>
    </font>
    <font>
      <sz val="10"/>
      <name val="Arial"/>
      <family val="2"/>
    </font>
  </fonts>
  <fills count="5">
    <fill>
      <patternFill patternType="none"/>
    </fill>
    <fill>
      <patternFill patternType="gray125"/>
    </fill>
    <fill>
      <patternFill patternType="solid">
        <fgColor theme="6" tint="0.59999389629810485"/>
        <bgColor indexed="64"/>
      </patternFill>
    </fill>
    <fill>
      <patternFill patternType="solid">
        <fgColor rgb="FFD8E4BC"/>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thin">
        <color indexed="64"/>
      </right>
      <top/>
      <bottom/>
      <diagonal/>
    </border>
    <border>
      <left/>
      <right/>
      <top style="medium">
        <color indexed="64"/>
      </top>
      <bottom/>
      <diagonal/>
    </border>
  </borders>
  <cellStyleXfs count="10">
    <xf numFmtId="0" fontId="0" fillId="0" borderId="0"/>
    <xf numFmtId="0" fontId="11" fillId="0" borderId="0" applyNumberFormat="0" applyFill="0" applyBorder="0" applyAlignment="0" applyProtection="0">
      <alignment vertical="top"/>
      <protection locked="0"/>
    </xf>
    <xf numFmtId="0" fontId="10" fillId="0" borderId="0"/>
    <xf numFmtId="0" fontId="27" fillId="0" borderId="0"/>
    <xf numFmtId="0" fontId="33" fillId="0" borderId="0"/>
    <xf numFmtId="44" fontId="27" fillId="0" borderId="0" applyFont="0" applyFill="0" applyBorder="0" applyAlignment="0" applyProtection="0"/>
    <xf numFmtId="43" fontId="27" fillId="0" borderId="0" applyFont="0" applyFill="0" applyBorder="0" applyAlignment="0" applyProtection="0"/>
    <xf numFmtId="0" fontId="27" fillId="0" borderId="0"/>
    <xf numFmtId="44" fontId="27" fillId="0" borderId="0" applyFont="0" applyFill="0" applyBorder="0" applyAlignment="0" applyProtection="0"/>
    <xf numFmtId="43" fontId="27" fillId="0" borderId="0" applyFont="0" applyFill="0" applyBorder="0" applyAlignment="0" applyProtection="0"/>
  </cellStyleXfs>
  <cellXfs count="716">
    <xf numFmtId="0" fontId="0" fillId="0" borderId="0" xfId="0"/>
    <xf numFmtId="0" fontId="11" fillId="0" borderId="0" xfId="1" applyAlignment="1" applyProtection="1"/>
    <xf numFmtId="0" fontId="12" fillId="0" borderId="0" xfId="0" applyFont="1"/>
    <xf numFmtId="0" fontId="0" fillId="0" borderId="1" xfId="0" applyBorder="1"/>
    <xf numFmtId="0" fontId="0" fillId="0" borderId="2" xfId="0" applyBorder="1"/>
    <xf numFmtId="0" fontId="0" fillId="2" borderId="3" xfId="0" applyFill="1" applyBorder="1"/>
    <xf numFmtId="0" fontId="14" fillId="0" borderId="1" xfId="0" applyFont="1" applyBorder="1"/>
    <xf numFmtId="0" fontId="14" fillId="0" borderId="2" xfId="0" applyFont="1" applyBorder="1"/>
    <xf numFmtId="0" fontId="14" fillId="0" borderId="1" xfId="0" applyFont="1" applyBorder="1" applyAlignment="1">
      <alignment wrapText="1"/>
    </xf>
    <xf numFmtId="0" fontId="14" fillId="3" borderId="1" xfId="0" applyFont="1" applyFill="1" applyBorder="1" applyAlignment="1">
      <alignment wrapText="1"/>
    </xf>
    <xf numFmtId="0" fontId="14" fillId="3" borderId="1" xfId="0" applyFont="1" applyFill="1" applyBorder="1" applyAlignment="1">
      <alignment horizontal="center"/>
    </xf>
    <xf numFmtId="0" fontId="14" fillId="2" borderId="3" xfId="0" applyFont="1" applyFill="1" applyBorder="1" applyAlignment="1">
      <alignment wrapText="1"/>
    </xf>
    <xf numFmtId="0" fontId="14" fillId="0" borderId="2" xfId="0" applyFont="1" applyBorder="1" applyAlignment="1">
      <alignment wrapText="1"/>
    </xf>
    <xf numFmtId="165" fontId="14" fillId="0" borderId="4" xfId="0" applyNumberFormat="1" applyFont="1" applyBorder="1" applyAlignment="1">
      <alignment horizontal="center"/>
    </xf>
    <xf numFmtId="0" fontId="0" fillId="2" borderId="2" xfId="0" applyFill="1" applyBorder="1"/>
    <xf numFmtId="0" fontId="14" fillId="2" borderId="1" xfId="0" applyFont="1" applyFill="1" applyBorder="1"/>
    <xf numFmtId="0" fontId="0" fillId="2" borderId="1" xfId="0" applyFill="1" applyBorder="1" applyAlignment="1">
      <alignment horizontal="center"/>
    </xf>
    <xf numFmtId="165" fontId="14" fillId="2" borderId="5" xfId="0" applyNumberFormat="1" applyFont="1" applyFill="1" applyBorder="1" applyAlignment="1">
      <alignment horizontal="center"/>
    </xf>
    <xf numFmtId="165" fontId="14" fillId="0" borderId="5" xfId="0" applyNumberFormat="1" applyFont="1" applyBorder="1" applyAlignment="1">
      <alignment horizontal="center"/>
    </xf>
    <xf numFmtId="14" fontId="14" fillId="2" borderId="6" xfId="0" applyNumberFormat="1" applyFont="1" applyFill="1" applyBorder="1" applyAlignment="1">
      <alignment horizontal="center" wrapText="1"/>
    </xf>
    <xf numFmtId="170" fontId="14" fillId="2" borderId="5" xfId="0" applyNumberFormat="1" applyFont="1" applyFill="1" applyBorder="1" applyAlignment="1">
      <alignment horizontal="center"/>
    </xf>
    <xf numFmtId="14" fontId="0" fillId="2" borderId="6" xfId="0" applyNumberFormat="1" applyFill="1" applyBorder="1" applyAlignment="1">
      <alignment horizontal="center"/>
    </xf>
    <xf numFmtId="14" fontId="0" fillId="2" borderId="7" xfId="0" applyNumberFormat="1" applyFill="1" applyBorder="1" applyAlignment="1">
      <alignment horizontal="center"/>
    </xf>
    <xf numFmtId="14" fontId="0" fillId="2" borderId="5" xfId="0" applyNumberFormat="1" applyFill="1" applyBorder="1" applyAlignment="1">
      <alignment horizontal="center"/>
    </xf>
    <xf numFmtId="0" fontId="14" fillId="2" borderId="8" xfId="0" applyFont="1" applyFill="1" applyBorder="1"/>
    <xf numFmtId="0" fontId="14" fillId="2" borderId="1" xfId="0" applyFont="1" applyFill="1" applyBorder="1" applyAlignment="1">
      <alignment horizontal="center"/>
    </xf>
    <xf numFmtId="0" fontId="0" fillId="2" borderId="8" xfId="0" applyFill="1" applyBorder="1"/>
    <xf numFmtId="0" fontId="14" fillId="2" borderId="1" xfId="0" applyFont="1" applyFill="1" applyBorder="1" applyAlignment="1">
      <alignment wrapText="1"/>
    </xf>
    <xf numFmtId="0" fontId="14" fillId="2" borderId="1" xfId="0" applyFont="1" applyFill="1" applyBorder="1" applyAlignment="1">
      <alignment horizontal="center" wrapText="1"/>
    </xf>
    <xf numFmtId="0" fontId="14" fillId="2" borderId="9" xfId="0" applyFont="1" applyFill="1" applyBorder="1" applyAlignment="1">
      <alignment horizontal="center" wrapText="1"/>
    </xf>
    <xf numFmtId="0" fontId="14" fillId="0" borderId="4" xfId="0" applyFont="1" applyBorder="1" applyAlignment="1">
      <alignment horizontal="center" wrapText="1"/>
    </xf>
    <xf numFmtId="0" fontId="14" fillId="2" borderId="5" xfId="0" applyFont="1" applyFill="1" applyBorder="1" applyAlignment="1">
      <alignment horizontal="center" wrapText="1"/>
    </xf>
    <xf numFmtId="0" fontId="14" fillId="0" borderId="10" xfId="0" applyFont="1" applyBorder="1" applyAlignment="1">
      <alignment horizontal="center" wrapText="1"/>
    </xf>
    <xf numFmtId="165" fontId="14" fillId="0" borderId="11" xfId="0" applyNumberFormat="1" applyFont="1" applyBorder="1" applyAlignment="1">
      <alignment horizontal="center"/>
    </xf>
    <xf numFmtId="165" fontId="14" fillId="0" borderId="12" xfId="0" applyNumberFormat="1" applyFont="1" applyBorder="1" applyAlignment="1">
      <alignment horizontal="center"/>
    </xf>
    <xf numFmtId="165" fontId="14" fillId="0" borderId="13" xfId="0" applyNumberFormat="1" applyFont="1" applyBorder="1" applyAlignment="1">
      <alignment horizontal="center"/>
    </xf>
    <xf numFmtId="14" fontId="14" fillId="2" borderId="14" xfId="0" applyNumberFormat="1" applyFont="1" applyFill="1" applyBorder="1" applyAlignment="1">
      <alignment horizontal="center" wrapText="1"/>
    </xf>
    <xf numFmtId="170" fontId="14" fillId="2" borderId="11" xfId="0" applyNumberFormat="1" applyFont="1" applyFill="1" applyBorder="1" applyAlignment="1">
      <alignment horizontal="center"/>
    </xf>
    <xf numFmtId="0" fontId="14" fillId="2" borderId="15" xfId="0" applyFont="1" applyFill="1" applyBorder="1" applyAlignment="1">
      <alignment wrapText="1"/>
    </xf>
    <xf numFmtId="0" fontId="0" fillId="2" borderId="0" xfId="0" applyFill="1"/>
    <xf numFmtId="0" fontId="0" fillId="2" borderId="1" xfId="0" applyFill="1" applyBorder="1"/>
    <xf numFmtId="0" fontId="0" fillId="2" borderId="9" xfId="0" applyFill="1" applyBorder="1"/>
    <xf numFmtId="0" fontId="0" fillId="2" borderId="7" xfId="0" applyFill="1" applyBorder="1"/>
    <xf numFmtId="0" fontId="0" fillId="0" borderId="1" xfId="0" applyBorder="1" applyAlignment="1">
      <alignment horizontal="center"/>
    </xf>
    <xf numFmtId="0" fontId="14" fillId="0" borderId="1" xfId="0" applyFont="1" applyBorder="1" applyAlignment="1">
      <alignment horizontal="center"/>
    </xf>
    <xf numFmtId="0" fontId="14" fillId="0" borderId="1" xfId="0" applyFont="1" applyBorder="1" applyAlignment="1">
      <alignment horizontal="center" wrapText="1"/>
    </xf>
    <xf numFmtId="0" fontId="14" fillId="0" borderId="5" xfId="0" applyFont="1" applyBorder="1" applyAlignment="1">
      <alignment horizontal="center" wrapText="1"/>
    </xf>
    <xf numFmtId="165" fontId="14" fillId="2" borderId="9" xfId="0" applyNumberFormat="1" applyFont="1" applyFill="1" applyBorder="1" applyAlignment="1">
      <alignment horizontal="center"/>
    </xf>
    <xf numFmtId="0" fontId="14" fillId="0" borderId="9" xfId="0" applyFont="1" applyBorder="1" applyAlignment="1">
      <alignment horizontal="center" wrapText="1"/>
    </xf>
    <xf numFmtId="14" fontId="0" fillId="0" borderId="1" xfId="0" applyNumberFormat="1" applyBorder="1" applyAlignment="1">
      <alignment horizontal="center"/>
    </xf>
    <xf numFmtId="0" fontId="0" fillId="0" borderId="5" xfId="0" applyBorder="1"/>
    <xf numFmtId="0" fontId="14" fillId="2" borderId="9" xfId="0" applyFont="1" applyFill="1" applyBorder="1" applyAlignment="1">
      <alignment wrapText="1"/>
    </xf>
    <xf numFmtId="0" fontId="0" fillId="2" borderId="5" xfId="0" applyFill="1" applyBorder="1"/>
    <xf numFmtId="0" fontId="13" fillId="0" borderId="1" xfId="0" applyFont="1" applyBorder="1"/>
    <xf numFmtId="165" fontId="14" fillId="0" borderId="16" xfId="0" applyNumberFormat="1" applyFont="1" applyBorder="1" applyAlignment="1">
      <alignment horizontal="center"/>
    </xf>
    <xf numFmtId="14" fontId="0" fillId="0" borderId="5" xfId="0" applyNumberFormat="1" applyBorder="1" applyAlignment="1">
      <alignment horizontal="center"/>
    </xf>
    <xf numFmtId="10" fontId="0" fillId="2" borderId="7" xfId="0" applyNumberFormat="1" applyFill="1" applyBorder="1" applyAlignment="1">
      <alignment horizontal="center"/>
    </xf>
    <xf numFmtId="10" fontId="0" fillId="2" borderId="17" xfId="0" applyNumberFormat="1" applyFill="1" applyBorder="1" applyAlignment="1">
      <alignment horizontal="center"/>
    </xf>
    <xf numFmtId="0" fontId="0" fillId="2" borderId="18" xfId="0" applyFill="1" applyBorder="1"/>
    <xf numFmtId="0" fontId="14" fillId="0" borderId="19" xfId="0" applyFont="1" applyBorder="1" applyAlignment="1">
      <alignment wrapText="1"/>
    </xf>
    <xf numFmtId="0" fontId="14" fillId="0" borderId="19" xfId="0" applyFont="1" applyBorder="1" applyAlignment="1">
      <alignment horizontal="center" wrapText="1"/>
    </xf>
    <xf numFmtId="165" fontId="14" fillId="0" borderId="19" xfId="0" applyNumberFormat="1" applyFont="1" applyBorder="1" applyAlignment="1">
      <alignment horizontal="center"/>
    </xf>
    <xf numFmtId="165" fontId="14" fillId="0" borderId="20" xfId="0" applyNumberFormat="1" applyFont="1" applyBorder="1" applyAlignment="1">
      <alignment horizontal="center"/>
    </xf>
    <xf numFmtId="14" fontId="0" fillId="2" borderId="21" xfId="0" applyNumberFormat="1" applyFill="1" applyBorder="1" applyAlignment="1">
      <alignment horizontal="center"/>
    </xf>
    <xf numFmtId="14" fontId="0" fillId="2" borderId="19" xfId="0" applyNumberFormat="1" applyFill="1" applyBorder="1" applyAlignment="1">
      <alignment horizontal="center"/>
    </xf>
    <xf numFmtId="0" fontId="0" fillId="2" borderId="22" xfId="0" applyFill="1" applyBorder="1"/>
    <xf numFmtId="10" fontId="0" fillId="2" borderId="23" xfId="0" applyNumberFormat="1" applyFill="1" applyBorder="1" applyAlignment="1">
      <alignment horizontal="center"/>
    </xf>
    <xf numFmtId="14" fontId="0" fillId="2" borderId="22" xfId="0" applyNumberFormat="1" applyFill="1" applyBorder="1" applyAlignment="1">
      <alignment horizontal="center"/>
    </xf>
    <xf numFmtId="14" fontId="0" fillId="2" borderId="3" xfId="0" applyNumberFormat="1" applyFill="1" applyBorder="1" applyAlignment="1">
      <alignment horizontal="center"/>
    </xf>
    <xf numFmtId="14" fontId="0" fillId="2" borderId="3" xfId="0" applyNumberFormat="1" applyFill="1" applyBorder="1" applyAlignment="1">
      <alignment horizontal="left"/>
    </xf>
    <xf numFmtId="14" fontId="14" fillId="2" borderId="3" xfId="0" applyNumberFormat="1" applyFont="1" applyFill="1" applyBorder="1" applyAlignment="1">
      <alignment horizontal="left" wrapText="1"/>
    </xf>
    <xf numFmtId="14" fontId="14" fillId="2" borderId="15" xfId="0" applyNumberFormat="1" applyFont="1" applyFill="1" applyBorder="1" applyAlignment="1">
      <alignment horizontal="left" wrapText="1"/>
    </xf>
    <xf numFmtId="0" fontId="13" fillId="0" borderId="2" xfId="0" applyFont="1" applyBorder="1"/>
    <xf numFmtId="0" fontId="13" fillId="0" borderId="24" xfId="0" applyFont="1" applyBorder="1"/>
    <xf numFmtId="0" fontId="15" fillId="0" borderId="9" xfId="0" applyFont="1" applyBorder="1" applyAlignment="1">
      <alignment horizontal="center"/>
    </xf>
    <xf numFmtId="14" fontId="0" fillId="2" borderId="1" xfId="0" applyNumberFormat="1" applyFill="1" applyBorder="1" applyAlignment="1">
      <alignment horizontal="center"/>
    </xf>
    <xf numFmtId="14" fontId="0" fillId="2" borderId="2" xfId="0" applyNumberFormat="1" applyFill="1" applyBorder="1" applyAlignment="1">
      <alignment horizontal="center"/>
    </xf>
    <xf numFmtId="0" fontId="14" fillId="0" borderId="9" xfId="0" applyFont="1" applyBorder="1" applyAlignment="1">
      <alignment horizontal="center"/>
    </xf>
    <xf numFmtId="165" fontId="14" fillId="0" borderId="9" xfId="0" applyNumberFormat="1" applyFont="1" applyBorder="1" applyAlignment="1">
      <alignment horizontal="center"/>
    </xf>
    <xf numFmtId="165" fontId="14" fillId="0" borderId="25" xfId="0" applyNumberFormat="1" applyFont="1" applyBorder="1" applyAlignment="1">
      <alignment horizontal="center"/>
    </xf>
    <xf numFmtId="0" fontId="14" fillId="0" borderId="5" xfId="0" applyFont="1" applyBorder="1" applyAlignment="1">
      <alignment horizontal="center"/>
    </xf>
    <xf numFmtId="166" fontId="14" fillId="0" borderId="5" xfId="0" applyNumberFormat="1" applyFont="1" applyBorder="1" applyAlignment="1">
      <alignment horizontal="center"/>
    </xf>
    <xf numFmtId="167" fontId="14" fillId="0" borderId="9" xfId="0" applyNumberFormat="1" applyFont="1" applyBorder="1" applyAlignment="1">
      <alignment horizontal="center"/>
    </xf>
    <xf numFmtId="0" fontId="12" fillId="2" borderId="21" xfId="0" applyFont="1" applyFill="1" applyBorder="1" applyAlignment="1">
      <alignment horizontal="center" vertical="top" wrapText="1"/>
    </xf>
    <xf numFmtId="0" fontId="12" fillId="2" borderId="19" xfId="0" applyFont="1" applyFill="1" applyBorder="1" applyAlignment="1">
      <alignment horizontal="center" vertical="top" wrapText="1"/>
    </xf>
    <xf numFmtId="0" fontId="12" fillId="0" borderId="26" xfId="0" applyFont="1" applyBorder="1" applyAlignment="1">
      <alignment horizontal="center" vertical="top" wrapText="1"/>
    </xf>
    <xf numFmtId="0" fontId="12" fillId="0" borderId="27" xfId="0" applyFont="1" applyBorder="1" applyAlignment="1">
      <alignment horizontal="left" vertical="top" wrapText="1"/>
    </xf>
    <xf numFmtId="0" fontId="12" fillId="0" borderId="19" xfId="0" applyFont="1" applyBorder="1" applyAlignment="1">
      <alignment horizontal="left" vertical="top" wrapText="1"/>
    </xf>
    <xf numFmtId="0" fontId="12" fillId="0" borderId="19" xfId="0" applyFont="1" applyBorder="1" applyAlignment="1">
      <alignment horizontal="left" vertical="top"/>
    </xf>
    <xf numFmtId="0" fontId="12" fillId="2" borderId="22" xfId="0" applyFont="1" applyFill="1" applyBorder="1" applyAlignment="1">
      <alignment horizontal="center" vertical="top" wrapText="1"/>
    </xf>
    <xf numFmtId="0" fontId="12" fillId="0" borderId="21" xfId="0" applyFont="1" applyBorder="1" applyAlignment="1">
      <alignment horizontal="left" vertical="top"/>
    </xf>
    <xf numFmtId="0" fontId="14" fillId="0" borderId="28" xfId="0" applyFont="1" applyBorder="1" applyAlignment="1">
      <alignment horizontal="left" vertical="top" wrapText="1"/>
    </xf>
    <xf numFmtId="0" fontId="14" fillId="0" borderId="29" xfId="0" applyFont="1" applyBorder="1" applyAlignment="1">
      <alignment horizontal="left" vertical="top" wrapText="1"/>
    </xf>
    <xf numFmtId="0" fontId="0" fillId="0" borderId="29" xfId="0" applyBorder="1" applyAlignment="1">
      <alignment horizontal="left" vertical="top"/>
    </xf>
    <xf numFmtId="0" fontId="0" fillId="0" borderId="8" xfId="0" applyBorder="1" applyAlignment="1">
      <alignment horizontal="left" vertical="top"/>
    </xf>
    <xf numFmtId="167" fontId="14" fillId="0" borderId="5" xfId="0" applyNumberFormat="1" applyFont="1" applyBorder="1" applyAlignment="1">
      <alignment horizontal="center"/>
    </xf>
    <xf numFmtId="168" fontId="14" fillId="0" borderId="9" xfId="0" applyNumberFormat="1" applyFont="1" applyBorder="1" applyAlignment="1">
      <alignment horizontal="center"/>
    </xf>
    <xf numFmtId="0" fontId="14" fillId="3" borderId="5" xfId="0" applyFont="1" applyFill="1" applyBorder="1" applyAlignment="1">
      <alignment horizontal="center"/>
    </xf>
    <xf numFmtId="169" fontId="14" fillId="0" borderId="9" xfId="0" applyNumberFormat="1" applyFont="1" applyBorder="1" applyAlignment="1">
      <alignment horizontal="center"/>
    </xf>
    <xf numFmtId="0" fontId="14" fillId="3" borderId="9" xfId="0" applyFont="1" applyFill="1" applyBorder="1" applyAlignment="1">
      <alignment horizontal="center"/>
    </xf>
    <xf numFmtId="165" fontId="14" fillId="3" borderId="9" xfId="0" applyNumberFormat="1" applyFont="1" applyFill="1" applyBorder="1" applyAlignment="1">
      <alignment horizontal="center"/>
    </xf>
    <xf numFmtId="0" fontId="12" fillId="0" borderId="19" xfId="0" applyFont="1" applyBorder="1" applyAlignment="1">
      <alignment horizontal="center" vertical="top"/>
    </xf>
    <xf numFmtId="0" fontId="14" fillId="0" borderId="9" xfId="0" applyFont="1" applyBorder="1"/>
    <xf numFmtId="0" fontId="15" fillId="0" borderId="9" xfId="0" applyFont="1" applyBorder="1"/>
    <xf numFmtId="0" fontId="15" fillId="0" borderId="5" xfId="0" applyFont="1" applyBorder="1"/>
    <xf numFmtId="0" fontId="14" fillId="2" borderId="9" xfId="0" applyFont="1" applyFill="1" applyBorder="1"/>
    <xf numFmtId="0" fontId="12" fillId="0" borderId="19" xfId="0" applyFont="1" applyBorder="1" applyAlignment="1">
      <alignment vertical="top" wrapText="1"/>
    </xf>
    <xf numFmtId="3" fontId="14" fillId="0" borderId="5" xfId="0" applyNumberFormat="1" applyFont="1" applyBorder="1"/>
    <xf numFmtId="165" fontId="14" fillId="0" borderId="9" xfId="0" applyNumberFormat="1" applyFont="1" applyBorder="1"/>
    <xf numFmtId="165" fontId="14" fillId="2" borderId="9" xfId="0" applyNumberFormat="1" applyFont="1" applyFill="1" applyBorder="1"/>
    <xf numFmtId="165" fontId="15" fillId="0" borderId="9" xfId="0" applyNumberFormat="1" applyFont="1" applyBorder="1"/>
    <xf numFmtId="0" fontId="12" fillId="2" borderId="27" xfId="0" applyFont="1" applyFill="1" applyBorder="1" applyAlignment="1">
      <alignment horizontal="center" vertical="top" wrapText="1"/>
    </xf>
    <xf numFmtId="0" fontId="12" fillId="2" borderId="22" xfId="0" applyFont="1" applyFill="1" applyBorder="1" applyAlignment="1">
      <alignment vertical="top" wrapText="1"/>
    </xf>
    <xf numFmtId="0" fontId="12" fillId="0" borderId="21" xfId="0" applyFont="1" applyBorder="1" applyAlignment="1">
      <alignment horizontal="center" vertical="top"/>
    </xf>
    <xf numFmtId="14" fontId="0" fillId="2" borderId="3" xfId="0" applyNumberFormat="1" applyFill="1" applyBorder="1"/>
    <xf numFmtId="0" fontId="14" fillId="0" borderId="6" xfId="0" applyFont="1" applyBorder="1"/>
    <xf numFmtId="14" fontId="0" fillId="2" borderId="30" xfId="0" applyNumberFormat="1" applyFill="1" applyBorder="1"/>
    <xf numFmtId="0" fontId="14" fillId="2" borderId="6" xfId="0" applyFont="1" applyFill="1" applyBorder="1"/>
    <xf numFmtId="0" fontId="15" fillId="0" borderId="8" xfId="0" applyFont="1" applyBorder="1"/>
    <xf numFmtId="0" fontId="15" fillId="0" borderId="6" xfId="0" applyFont="1" applyBorder="1"/>
    <xf numFmtId="0" fontId="15" fillId="0" borderId="6" xfId="0" applyFont="1" applyBorder="1" applyAlignment="1">
      <alignment wrapText="1"/>
    </xf>
    <xf numFmtId="0" fontId="12" fillId="2" borderId="4" xfId="0" applyFont="1" applyFill="1" applyBorder="1" applyAlignment="1">
      <alignment vertical="top" wrapText="1"/>
    </xf>
    <xf numFmtId="0" fontId="0" fillId="2" borderId="31" xfId="0" applyFill="1" applyBorder="1"/>
    <xf numFmtId="0" fontId="12" fillId="2" borderId="21" xfId="0" applyFont="1" applyFill="1" applyBorder="1" applyAlignment="1">
      <alignment vertical="top" wrapText="1"/>
    </xf>
    <xf numFmtId="14" fontId="0" fillId="2" borderId="2" xfId="0" applyNumberFormat="1" applyFill="1" applyBorder="1"/>
    <xf numFmtId="14" fontId="0" fillId="2" borderId="28" xfId="0" applyNumberFormat="1" applyFill="1" applyBorder="1"/>
    <xf numFmtId="165" fontId="14" fillId="0" borderId="1" xfId="0" applyNumberFormat="1" applyFont="1" applyBorder="1"/>
    <xf numFmtId="167" fontId="14" fillId="0" borderId="1" xfId="0" applyNumberFormat="1" applyFont="1" applyBorder="1"/>
    <xf numFmtId="0" fontId="16" fillId="0" borderId="1" xfId="0" applyFont="1" applyBorder="1"/>
    <xf numFmtId="166" fontId="14" fillId="0" borderId="1" xfId="0" applyNumberFormat="1" applyFont="1" applyBorder="1"/>
    <xf numFmtId="0" fontId="12" fillId="0" borderId="32" xfId="0" applyFont="1" applyBorder="1" applyAlignment="1">
      <alignment vertical="top"/>
    </xf>
    <xf numFmtId="0" fontId="0" fillId="2" borderId="33" xfId="0" applyFill="1" applyBorder="1" applyAlignment="1">
      <alignment horizontal="left" vertical="top"/>
    </xf>
    <xf numFmtId="0" fontId="13" fillId="0" borderId="33" xfId="0" applyFont="1" applyBorder="1" applyAlignment="1">
      <alignment horizontal="left" vertical="top"/>
    </xf>
    <xf numFmtId="0" fontId="12" fillId="2" borderId="23" xfId="0" applyFont="1" applyFill="1" applyBorder="1" applyAlignment="1">
      <alignment vertical="top" wrapText="1"/>
    </xf>
    <xf numFmtId="14" fontId="0" fillId="2" borderId="16" xfId="0" applyNumberFormat="1" applyFill="1" applyBorder="1" applyAlignment="1">
      <alignment horizontal="center"/>
    </xf>
    <xf numFmtId="0" fontId="12" fillId="0" borderId="22" xfId="0" applyFont="1" applyBorder="1" applyAlignment="1">
      <alignment vertical="top" wrapText="1"/>
    </xf>
    <xf numFmtId="165" fontId="14" fillId="0" borderId="3" xfId="0" applyNumberFormat="1" applyFont="1" applyBorder="1"/>
    <xf numFmtId="165" fontId="14" fillId="0" borderId="34" xfId="0" applyNumberFormat="1" applyFont="1" applyBorder="1"/>
    <xf numFmtId="165" fontId="14" fillId="2" borderId="34" xfId="0" applyNumberFormat="1" applyFont="1" applyFill="1" applyBorder="1"/>
    <xf numFmtId="0" fontId="0" fillId="4" borderId="0" xfId="0" applyFill="1"/>
    <xf numFmtId="0" fontId="13" fillId="2" borderId="35" xfId="0" applyFont="1" applyFill="1" applyBorder="1" applyAlignment="1">
      <alignment horizontal="left" vertical="top"/>
    </xf>
    <xf numFmtId="0" fontId="13" fillId="2" borderId="36" xfId="0" applyFont="1" applyFill="1" applyBorder="1"/>
    <xf numFmtId="0" fontId="13" fillId="2" borderId="37" xfId="0" applyFont="1" applyFill="1" applyBorder="1"/>
    <xf numFmtId="0" fontId="13" fillId="2" borderId="38" xfId="0" applyFont="1" applyFill="1" applyBorder="1"/>
    <xf numFmtId="0" fontId="14" fillId="2" borderId="39" xfId="0" applyFont="1" applyFill="1" applyBorder="1" applyAlignment="1">
      <alignment horizontal="center"/>
    </xf>
    <xf numFmtId="0" fontId="13" fillId="2" borderId="39" xfId="0" applyFont="1" applyFill="1" applyBorder="1" applyAlignment="1">
      <alignment horizontal="center"/>
    </xf>
    <xf numFmtId="14" fontId="13" fillId="2" borderId="38" xfId="0" applyNumberFormat="1" applyFont="1" applyFill="1" applyBorder="1"/>
    <xf numFmtId="14" fontId="0" fillId="2" borderId="38" xfId="0" applyNumberFormat="1" applyFill="1" applyBorder="1"/>
    <xf numFmtId="14" fontId="0" fillId="2" borderId="40" xfId="0" applyNumberFormat="1" applyFill="1" applyBorder="1"/>
    <xf numFmtId="14" fontId="0" fillId="2" borderId="41" xfId="0" applyNumberFormat="1" applyFill="1" applyBorder="1" applyAlignment="1">
      <alignment horizontal="center"/>
    </xf>
    <xf numFmtId="14" fontId="0" fillId="2" borderId="31" xfId="0" applyNumberFormat="1" applyFill="1" applyBorder="1" applyAlignment="1">
      <alignment horizontal="center"/>
    </xf>
    <xf numFmtId="14" fontId="0" fillId="2" borderId="24" xfId="0" applyNumberFormat="1" applyFill="1" applyBorder="1"/>
    <xf numFmtId="14" fontId="0" fillId="2" borderId="42" xfId="0" applyNumberFormat="1" applyFill="1" applyBorder="1"/>
    <xf numFmtId="0" fontId="12" fillId="2" borderId="43" xfId="0" applyFont="1" applyFill="1" applyBorder="1" applyAlignment="1">
      <alignment vertical="top" wrapText="1"/>
    </xf>
    <xf numFmtId="0" fontId="12" fillId="2" borderId="25" xfId="0" applyFont="1" applyFill="1" applyBorder="1" applyAlignment="1">
      <alignment vertical="top" wrapText="1"/>
    </xf>
    <xf numFmtId="0" fontId="12" fillId="2" borderId="8" xfId="0" applyFont="1" applyFill="1" applyBorder="1" applyAlignment="1">
      <alignment vertical="top" wrapText="1"/>
    </xf>
    <xf numFmtId="0" fontId="12" fillId="2" borderId="34" xfId="0" applyFont="1" applyFill="1" applyBorder="1" applyAlignment="1">
      <alignment vertical="top" wrapText="1"/>
    </xf>
    <xf numFmtId="0" fontId="14" fillId="0" borderId="16" xfId="0" applyFont="1" applyBorder="1"/>
    <xf numFmtId="0" fontId="14" fillId="0" borderId="16" xfId="0" applyFont="1" applyBorder="1" applyAlignment="1">
      <alignment wrapText="1"/>
    </xf>
    <xf numFmtId="0" fontId="12" fillId="2" borderId="33" xfId="0" applyFont="1" applyFill="1" applyBorder="1" applyAlignment="1">
      <alignment vertical="top"/>
    </xf>
    <xf numFmtId="0" fontId="12" fillId="2" borderId="8" xfId="0" applyFont="1" applyFill="1" applyBorder="1" applyAlignment="1">
      <alignment horizontal="center" vertical="top"/>
    </xf>
    <xf numFmtId="0" fontId="12" fillId="2" borderId="9" xfId="0" applyFont="1" applyFill="1" applyBorder="1" applyAlignment="1">
      <alignment vertical="top" wrapText="1"/>
    </xf>
    <xf numFmtId="0" fontId="12" fillId="2" borderId="9" xfId="0" applyFont="1" applyFill="1" applyBorder="1" applyAlignment="1">
      <alignment horizontal="center" vertical="top"/>
    </xf>
    <xf numFmtId="0" fontId="12" fillId="2" borderId="1" xfId="0" applyFont="1" applyFill="1" applyBorder="1" applyAlignment="1">
      <alignment horizontal="center" vertical="top" wrapText="1"/>
    </xf>
    <xf numFmtId="0" fontId="17" fillId="2" borderId="9" xfId="0" applyFont="1" applyFill="1" applyBorder="1" applyAlignment="1">
      <alignment horizontal="center" wrapText="1"/>
    </xf>
    <xf numFmtId="165" fontId="14" fillId="2" borderId="25" xfId="0" applyNumberFormat="1" applyFont="1" applyFill="1" applyBorder="1" applyAlignment="1">
      <alignment horizontal="center"/>
    </xf>
    <xf numFmtId="0" fontId="14" fillId="2" borderId="25" xfId="0" applyFont="1" applyFill="1" applyBorder="1" applyAlignment="1">
      <alignment horizontal="center" wrapText="1"/>
    </xf>
    <xf numFmtId="14" fontId="14" fillId="2" borderId="33" xfId="0" applyNumberFormat="1" applyFont="1" applyFill="1" applyBorder="1" applyAlignment="1">
      <alignment horizontal="center" wrapText="1"/>
    </xf>
    <xf numFmtId="170" fontId="14" fillId="2" borderId="25" xfId="0" applyNumberFormat="1" applyFont="1" applyFill="1" applyBorder="1" applyAlignment="1">
      <alignment horizontal="center"/>
    </xf>
    <xf numFmtId="0" fontId="14" fillId="2" borderId="34" xfId="0" applyFont="1" applyFill="1" applyBorder="1" applyAlignment="1">
      <alignment wrapText="1"/>
    </xf>
    <xf numFmtId="10" fontId="0" fillId="2" borderId="43" xfId="0" applyNumberFormat="1" applyFill="1" applyBorder="1" applyAlignment="1">
      <alignment horizontal="center"/>
    </xf>
    <xf numFmtId="14" fontId="14" fillId="2" borderId="34" xfId="0" applyNumberFormat="1" applyFont="1" applyFill="1" applyBorder="1" applyAlignment="1">
      <alignment horizontal="left" wrapText="1"/>
    </xf>
    <xf numFmtId="0" fontId="0" fillId="0" borderId="44" xfId="0" applyBorder="1"/>
    <xf numFmtId="165" fontId="14" fillId="0" borderId="31" xfId="0" applyNumberFormat="1" applyFont="1" applyBorder="1" applyAlignment="1">
      <alignment horizontal="center"/>
    </xf>
    <xf numFmtId="165" fontId="14" fillId="0" borderId="38" xfId="0" applyNumberFormat="1" applyFont="1" applyBorder="1" applyAlignment="1">
      <alignment horizontal="center"/>
    </xf>
    <xf numFmtId="165" fontId="14" fillId="0" borderId="45" xfId="0" applyNumberFormat="1" applyFont="1" applyBorder="1" applyAlignment="1">
      <alignment horizontal="center"/>
    </xf>
    <xf numFmtId="14" fontId="14" fillId="2" borderId="36" xfId="0" applyNumberFormat="1" applyFont="1" applyFill="1" applyBorder="1" applyAlignment="1">
      <alignment horizontal="center" wrapText="1"/>
    </xf>
    <xf numFmtId="170" fontId="14" fillId="2" borderId="31" xfId="0" applyNumberFormat="1" applyFont="1" applyFill="1" applyBorder="1" applyAlignment="1">
      <alignment horizontal="center"/>
    </xf>
    <xf numFmtId="0" fontId="14" fillId="2" borderId="42" xfId="0" applyFont="1" applyFill="1" applyBorder="1" applyAlignment="1">
      <alignment wrapText="1"/>
    </xf>
    <xf numFmtId="10" fontId="0" fillId="2" borderId="46" xfId="0" applyNumberFormat="1" applyFill="1" applyBorder="1" applyAlignment="1">
      <alignment horizontal="center"/>
    </xf>
    <xf numFmtId="14" fontId="14" fillId="2" borderId="42" xfId="0" applyNumberFormat="1" applyFont="1" applyFill="1" applyBorder="1" applyAlignment="1">
      <alignment horizontal="left" wrapText="1"/>
    </xf>
    <xf numFmtId="0" fontId="17" fillId="2" borderId="1" xfId="0" applyFont="1" applyFill="1" applyBorder="1" applyAlignment="1">
      <alignment horizontal="center" wrapText="1"/>
    </xf>
    <xf numFmtId="0" fontId="0" fillId="0" borderId="9" xfId="0" applyBorder="1"/>
    <xf numFmtId="0" fontId="17" fillId="2" borderId="9" xfId="0" applyFont="1" applyFill="1" applyBorder="1" applyAlignment="1">
      <alignment wrapText="1"/>
    </xf>
    <xf numFmtId="0" fontId="17" fillId="2" borderId="25" xfId="0" applyFont="1" applyFill="1" applyBorder="1" applyAlignment="1">
      <alignment horizontal="center" wrapText="1"/>
    </xf>
    <xf numFmtId="0" fontId="13" fillId="2" borderId="9" xfId="0" applyFont="1" applyFill="1" applyBorder="1"/>
    <xf numFmtId="165" fontId="17" fillId="2" borderId="5" xfId="0" applyNumberFormat="1" applyFont="1" applyFill="1" applyBorder="1" applyAlignment="1">
      <alignment horizontal="center"/>
    </xf>
    <xf numFmtId="0" fontId="14" fillId="0" borderId="10" xfId="0" applyFont="1" applyBorder="1" applyAlignment="1">
      <alignment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2" borderId="0" xfId="0" applyFont="1" applyFill="1" applyAlignment="1">
      <alignment wrapText="1"/>
    </xf>
    <xf numFmtId="0" fontId="14" fillId="2" borderId="0" xfId="0" applyFont="1" applyFill="1" applyAlignment="1">
      <alignment horizontal="center" wrapText="1"/>
    </xf>
    <xf numFmtId="165" fontId="14" fillId="2" borderId="0" xfId="0" applyNumberFormat="1" applyFont="1" applyFill="1" applyAlignment="1">
      <alignment horizontal="center"/>
    </xf>
    <xf numFmtId="165" fontId="14" fillId="0" borderId="34" xfId="0" applyNumberFormat="1" applyFont="1" applyBorder="1" applyAlignment="1">
      <alignment horizontal="center"/>
    </xf>
    <xf numFmtId="165" fontId="14" fillId="0" borderId="47" xfId="0" applyNumberFormat="1" applyFont="1" applyBorder="1" applyAlignment="1">
      <alignment horizontal="center"/>
    </xf>
    <xf numFmtId="165" fontId="14" fillId="2" borderId="18" xfId="0" applyNumberFormat="1" applyFont="1" applyFill="1" applyBorder="1" applyAlignment="1">
      <alignment horizontal="center"/>
    </xf>
    <xf numFmtId="0" fontId="0" fillId="0" borderId="3" xfId="0" applyBorder="1"/>
    <xf numFmtId="0" fontId="13" fillId="0" borderId="39" xfId="0" applyFont="1" applyBorder="1"/>
    <xf numFmtId="0" fontId="0" fillId="0" borderId="39" xfId="0" applyBorder="1"/>
    <xf numFmtId="0" fontId="0" fillId="0" borderId="42" xfId="0" applyBorder="1"/>
    <xf numFmtId="3" fontId="14" fillId="0" borderId="1" xfId="0" applyNumberFormat="1" applyFont="1" applyBorder="1" applyAlignment="1">
      <alignment horizontal="center"/>
    </xf>
    <xf numFmtId="166" fontId="14" fillId="0" borderId="1" xfId="0" applyNumberFormat="1" applyFont="1" applyBorder="1" applyAlignment="1">
      <alignment horizontal="center"/>
    </xf>
    <xf numFmtId="0" fontId="14" fillId="0" borderId="1" xfId="0" applyFont="1" applyBorder="1" applyAlignment="1">
      <alignment horizontal="right"/>
    </xf>
    <xf numFmtId="165" fontId="14" fillId="0" borderId="1" xfId="0" applyNumberFormat="1" applyFont="1" applyBorder="1" applyAlignment="1">
      <alignment horizontal="center"/>
    </xf>
    <xf numFmtId="4" fontId="14" fillId="0" borderId="1" xfId="0" applyNumberFormat="1" applyFont="1" applyBorder="1" applyAlignment="1">
      <alignment horizontal="center"/>
    </xf>
    <xf numFmtId="3" fontId="14" fillId="2" borderId="1" xfId="0" applyNumberFormat="1" applyFont="1" applyFill="1" applyBorder="1" applyAlignment="1">
      <alignment horizontal="center"/>
    </xf>
    <xf numFmtId="165" fontId="14" fillId="2" borderId="1" xfId="0" applyNumberFormat="1" applyFont="1" applyFill="1" applyBorder="1" applyAlignment="1">
      <alignment horizontal="center"/>
    </xf>
    <xf numFmtId="0" fontId="0" fillId="2" borderId="2" xfId="0" applyFill="1" applyBorder="1" applyAlignment="1">
      <alignment horizontal="left" vertical="top"/>
    </xf>
    <xf numFmtId="14" fontId="14" fillId="2" borderId="3" xfId="0" applyNumberFormat="1" applyFont="1" applyFill="1" applyBorder="1" applyAlignment="1">
      <alignment horizontal="center" wrapText="1"/>
    </xf>
    <xf numFmtId="0" fontId="0" fillId="0" borderId="31" xfId="0" applyBorder="1"/>
    <xf numFmtId="0" fontId="0" fillId="0" borderId="24" xfId="0" applyBorder="1"/>
    <xf numFmtId="0" fontId="0" fillId="2" borderId="15" xfId="0" applyFill="1" applyBorder="1"/>
    <xf numFmtId="14" fontId="0" fillId="2" borderId="28" xfId="0" applyNumberFormat="1" applyFill="1" applyBorder="1" applyAlignment="1">
      <alignment horizontal="center"/>
    </xf>
    <xf numFmtId="14" fontId="0" fillId="2" borderId="10" xfId="0" applyNumberFormat="1" applyFill="1" applyBorder="1" applyAlignment="1">
      <alignment horizontal="center"/>
    </xf>
    <xf numFmtId="0" fontId="0" fillId="2" borderId="16" xfId="0" applyFill="1" applyBorder="1" applyAlignment="1">
      <alignment horizontal="center"/>
    </xf>
    <xf numFmtId="0" fontId="15" fillId="0" borderId="33" xfId="0" applyFont="1" applyBorder="1"/>
    <xf numFmtId="0" fontId="15" fillId="0" borderId="2" xfId="0" applyFont="1" applyBorder="1"/>
    <xf numFmtId="0" fontId="15" fillId="0" borderId="1" xfId="0" applyFont="1" applyBorder="1"/>
    <xf numFmtId="0" fontId="18" fillId="0" borderId="9" xfId="0" applyFont="1" applyBorder="1" applyAlignment="1">
      <alignment horizontal="center" vertical="top"/>
    </xf>
    <xf numFmtId="0" fontId="15" fillId="0" borderId="1" xfId="0" applyFont="1" applyBorder="1" applyAlignment="1">
      <alignment horizontal="center"/>
    </xf>
    <xf numFmtId="0" fontId="18" fillId="0" borderId="9" xfId="0" applyFont="1" applyBorder="1" applyAlignment="1">
      <alignment vertical="top" wrapText="1"/>
    </xf>
    <xf numFmtId="0" fontId="18" fillId="0" borderId="34" xfId="0" applyFont="1" applyBorder="1" applyAlignment="1">
      <alignment vertical="top" wrapText="1"/>
    </xf>
    <xf numFmtId="0" fontId="15" fillId="0" borderId="2" xfId="0" applyFont="1" applyBorder="1" applyAlignment="1">
      <alignment wrapText="1"/>
    </xf>
    <xf numFmtId="0" fontId="15" fillId="0" borderId="9" xfId="0" applyFont="1" applyBorder="1" applyAlignment="1">
      <alignment horizontal="center" wrapText="1"/>
    </xf>
    <xf numFmtId="0" fontId="15" fillId="2" borderId="9" xfId="0" applyFont="1" applyFill="1" applyBorder="1" applyAlignment="1">
      <alignment horizontal="center" wrapText="1"/>
    </xf>
    <xf numFmtId="0" fontId="15" fillId="0" borderId="1" xfId="0" applyFont="1" applyBorder="1" applyAlignment="1">
      <alignment wrapText="1"/>
    </xf>
    <xf numFmtId="0" fontId="15" fillId="0" borderId="25" xfId="0" applyFont="1" applyBorder="1" applyAlignment="1">
      <alignment horizontal="center" wrapText="1"/>
    </xf>
    <xf numFmtId="0" fontId="15" fillId="0" borderId="1" xfId="0" applyFont="1" applyBorder="1" applyAlignment="1">
      <alignment horizontal="center" wrapText="1"/>
    </xf>
    <xf numFmtId="0" fontId="15" fillId="0" borderId="5" xfId="0" applyFont="1" applyBorder="1" applyAlignment="1">
      <alignment horizontal="center" wrapText="1"/>
    </xf>
    <xf numFmtId="0" fontId="15" fillId="0" borderId="46" xfId="0" applyFont="1" applyBorder="1" applyAlignment="1">
      <alignment wrapText="1"/>
    </xf>
    <xf numFmtId="0" fontId="15" fillId="0" borderId="31" xfId="0" applyFont="1" applyBorder="1" applyAlignment="1">
      <alignment horizontal="center" wrapText="1"/>
    </xf>
    <xf numFmtId="0" fontId="15" fillId="0" borderId="38" xfId="0" applyFont="1" applyBorder="1" applyAlignment="1">
      <alignment horizontal="center" wrapText="1"/>
    </xf>
    <xf numFmtId="0" fontId="15" fillId="0" borderId="39" xfId="0" applyFont="1" applyBorder="1" applyAlignment="1">
      <alignment horizontal="center" wrapText="1"/>
    </xf>
    <xf numFmtId="0" fontId="15" fillId="0" borderId="5" xfId="0" applyFont="1" applyBorder="1" applyAlignment="1">
      <alignment horizontal="center"/>
    </xf>
    <xf numFmtId="0" fontId="15" fillId="0" borderId="31" xfId="0" applyFont="1" applyBorder="1" applyAlignment="1">
      <alignment horizontal="center"/>
    </xf>
    <xf numFmtId="0" fontId="15" fillId="0" borderId="9" xfId="0" applyFont="1" applyBorder="1" applyAlignment="1">
      <alignment wrapText="1"/>
    </xf>
    <xf numFmtId="0" fontId="15" fillId="0" borderId="10" xfId="0" applyFont="1" applyBorder="1" applyAlignment="1">
      <alignment wrapText="1"/>
    </xf>
    <xf numFmtId="0" fontId="15" fillId="0" borderId="12" xfId="0" applyFont="1" applyBorder="1" applyAlignment="1">
      <alignment horizontal="center" wrapText="1"/>
    </xf>
    <xf numFmtId="0" fontId="15" fillId="0" borderId="10" xfId="0" applyFont="1" applyBorder="1" applyAlignment="1">
      <alignment horizontal="center" wrapText="1"/>
    </xf>
    <xf numFmtId="0" fontId="19" fillId="0" borderId="1" xfId="0" applyFont="1" applyBorder="1" applyAlignment="1">
      <alignment horizontal="center"/>
    </xf>
    <xf numFmtId="0" fontId="19" fillId="0" borderId="1" xfId="0" applyFont="1" applyBorder="1"/>
    <xf numFmtId="0" fontId="19" fillId="0" borderId="9" xfId="0" applyFont="1" applyBorder="1"/>
    <xf numFmtId="0" fontId="15" fillId="0" borderId="39" xfId="0" applyFont="1" applyBorder="1" applyAlignment="1">
      <alignment wrapText="1"/>
    </xf>
    <xf numFmtId="0" fontId="19" fillId="0" borderId="39" xfId="0" applyFont="1" applyBorder="1"/>
    <xf numFmtId="0" fontId="15" fillId="0" borderId="1" xfId="0" applyFont="1" applyBorder="1" applyAlignment="1">
      <alignment horizontal="right"/>
    </xf>
    <xf numFmtId="0" fontId="15" fillId="0" borderId="39" xfId="0" applyFont="1" applyBorder="1"/>
    <xf numFmtId="0" fontId="15" fillId="0" borderId="39" xfId="0" applyFont="1" applyBorder="1" applyAlignment="1">
      <alignment horizontal="center"/>
    </xf>
    <xf numFmtId="0" fontId="19" fillId="0" borderId="39" xfId="0" applyFont="1" applyBorder="1" applyAlignment="1">
      <alignment horizontal="center"/>
    </xf>
    <xf numFmtId="0" fontId="19" fillId="0" borderId="0" xfId="0" applyFont="1"/>
    <xf numFmtId="3" fontId="15" fillId="0" borderId="1" xfId="0" applyNumberFormat="1" applyFont="1" applyBorder="1" applyAlignment="1">
      <alignment horizontal="center"/>
    </xf>
    <xf numFmtId="166" fontId="15" fillId="0" borderId="1" xfId="0" applyNumberFormat="1" applyFont="1" applyBorder="1" applyAlignment="1">
      <alignment horizontal="center"/>
    </xf>
    <xf numFmtId="165" fontId="15" fillId="0" borderId="1" xfId="0" applyNumberFormat="1" applyFont="1" applyBorder="1" applyAlignment="1">
      <alignment horizontal="center"/>
    </xf>
    <xf numFmtId="4" fontId="15" fillId="0" borderId="1" xfId="0" applyNumberFormat="1" applyFont="1" applyBorder="1" applyAlignment="1">
      <alignment horizontal="center"/>
    </xf>
    <xf numFmtId="0" fontId="19" fillId="0" borderId="2" xfId="0" applyFont="1" applyBorder="1"/>
    <xf numFmtId="165" fontId="15" fillId="0" borderId="5" xfId="0" applyNumberFormat="1" applyFont="1" applyBorder="1" applyAlignment="1">
      <alignment horizontal="center"/>
    </xf>
    <xf numFmtId="165" fontId="15" fillId="2" borderId="2" xfId="0" applyNumberFormat="1" applyFont="1" applyFill="1" applyBorder="1" applyAlignment="1">
      <alignment horizontal="center"/>
    </xf>
    <xf numFmtId="165" fontId="15" fillId="2" borderId="1" xfId="0" applyNumberFormat="1" applyFont="1" applyFill="1" applyBorder="1" applyAlignment="1">
      <alignment horizontal="center"/>
    </xf>
    <xf numFmtId="169" fontId="15" fillId="0" borderId="9" xfId="0" applyNumberFormat="1" applyFont="1" applyBorder="1" applyAlignment="1">
      <alignment horizontal="center"/>
    </xf>
    <xf numFmtId="165" fontId="15" fillId="0" borderId="9" xfId="0" applyNumberFormat="1" applyFont="1" applyBorder="1" applyAlignment="1">
      <alignment horizontal="center"/>
    </xf>
    <xf numFmtId="0" fontId="15" fillId="3" borderId="1" xfId="0" applyFont="1" applyFill="1" applyBorder="1" applyAlignment="1">
      <alignment wrapText="1"/>
    </xf>
    <xf numFmtId="0" fontId="15" fillId="3" borderId="5" xfId="0" applyFont="1" applyFill="1" applyBorder="1" applyAlignment="1">
      <alignment horizontal="center"/>
    </xf>
    <xf numFmtId="0" fontId="15" fillId="3" borderId="9" xfId="0" applyFont="1" applyFill="1" applyBorder="1" applyAlignment="1">
      <alignment horizontal="center"/>
    </xf>
    <xf numFmtId="0" fontId="15" fillId="3" borderId="1" xfId="0" applyFont="1" applyFill="1" applyBorder="1" applyAlignment="1">
      <alignment horizontal="center"/>
    </xf>
    <xf numFmtId="0" fontId="19" fillId="0" borderId="8" xfId="0" applyFont="1" applyBorder="1" applyAlignment="1">
      <alignment horizontal="left" vertical="top"/>
    </xf>
    <xf numFmtId="0" fontId="19" fillId="0" borderId="29" xfId="0" applyFont="1" applyBorder="1" applyAlignment="1">
      <alignment horizontal="left" vertical="top"/>
    </xf>
    <xf numFmtId="0" fontId="15" fillId="0" borderId="11" xfId="0" applyFont="1" applyBorder="1" applyAlignment="1">
      <alignment horizontal="center"/>
    </xf>
    <xf numFmtId="0" fontId="15" fillId="0" borderId="12" xfId="0" applyFont="1" applyBorder="1" applyAlignment="1">
      <alignment horizontal="center"/>
    </xf>
    <xf numFmtId="169" fontId="15" fillId="0" borderId="12" xfId="0" applyNumberFormat="1" applyFont="1" applyBorder="1" applyAlignment="1">
      <alignment horizontal="center"/>
    </xf>
    <xf numFmtId="0" fontId="15" fillId="0" borderId="10" xfId="0" applyFont="1" applyBorder="1" applyAlignment="1">
      <alignment horizontal="center"/>
    </xf>
    <xf numFmtId="165" fontId="15" fillId="0" borderId="12" xfId="0" applyNumberFormat="1" applyFont="1" applyBorder="1" applyAlignment="1">
      <alignment horizontal="center"/>
    </xf>
    <xf numFmtId="0" fontId="15" fillId="0" borderId="28" xfId="0" applyFont="1" applyBorder="1" applyAlignment="1">
      <alignment horizontal="left" vertical="top" wrapText="1"/>
    </xf>
    <xf numFmtId="17" fontId="19" fillId="0" borderId="1" xfId="0" applyNumberFormat="1" applyFont="1" applyBorder="1"/>
    <xf numFmtId="0" fontId="19" fillId="2" borderId="16" xfId="0" applyFont="1" applyFill="1" applyBorder="1" applyAlignment="1">
      <alignment horizontal="center"/>
    </xf>
    <xf numFmtId="0" fontId="0" fillId="0" borderId="48" xfId="0" applyBorder="1"/>
    <xf numFmtId="0" fontId="14" fillId="0" borderId="9" xfId="0" applyFont="1" applyBorder="1" applyAlignment="1">
      <alignment wrapText="1"/>
    </xf>
    <xf numFmtId="0" fontId="14" fillId="0" borderId="25" xfId="0" applyFont="1" applyBorder="1" applyAlignment="1">
      <alignment horizontal="center" wrapText="1"/>
    </xf>
    <xf numFmtId="0" fontId="0" fillId="2" borderId="37" xfId="0" applyFill="1" applyBorder="1"/>
    <xf numFmtId="0" fontId="14" fillId="2" borderId="38" xfId="0" applyFont="1" applyFill="1" applyBorder="1" applyAlignment="1">
      <alignment wrapText="1"/>
    </xf>
    <xf numFmtId="0" fontId="0" fillId="2" borderId="39" xfId="0" applyFill="1" applyBorder="1"/>
    <xf numFmtId="0" fontId="0" fillId="2" borderId="38" xfId="0" applyFill="1" applyBorder="1"/>
    <xf numFmtId="0" fontId="0" fillId="2" borderId="48" xfId="0" applyFill="1" applyBorder="1"/>
    <xf numFmtId="0" fontId="0" fillId="2" borderId="24" xfId="0" applyFill="1" applyBorder="1"/>
    <xf numFmtId="0" fontId="0" fillId="2" borderId="42" xfId="0" applyFill="1" applyBorder="1"/>
    <xf numFmtId="0" fontId="0" fillId="2" borderId="46" xfId="0" applyFill="1" applyBorder="1"/>
    <xf numFmtId="0" fontId="0" fillId="2" borderId="34" xfId="0" applyFill="1" applyBorder="1"/>
    <xf numFmtId="0" fontId="0" fillId="2" borderId="43" xfId="0" applyFill="1" applyBorder="1"/>
    <xf numFmtId="165" fontId="14" fillId="3" borderId="25" xfId="0" applyNumberFormat="1" applyFont="1" applyFill="1" applyBorder="1" applyAlignment="1">
      <alignment horizontal="center"/>
    </xf>
    <xf numFmtId="165" fontId="15" fillId="0" borderId="25" xfId="0" applyNumberFormat="1" applyFont="1" applyBorder="1" applyAlignment="1">
      <alignment horizontal="center"/>
    </xf>
    <xf numFmtId="165" fontId="15" fillId="0" borderId="13" xfId="0" applyNumberFormat="1" applyFont="1" applyBorder="1" applyAlignment="1">
      <alignment horizontal="center"/>
    </xf>
    <xf numFmtId="14" fontId="0" fillId="2" borderId="15" xfId="0" applyNumberFormat="1" applyFill="1" applyBorder="1" applyAlignment="1">
      <alignment horizontal="center"/>
    </xf>
    <xf numFmtId="0" fontId="0" fillId="2" borderId="6" xfId="0" applyFill="1" applyBorder="1" applyAlignment="1">
      <alignment horizontal="center"/>
    </xf>
    <xf numFmtId="0" fontId="0" fillId="2" borderId="30" xfId="0" applyFill="1" applyBorder="1" applyAlignment="1">
      <alignment horizontal="center"/>
    </xf>
    <xf numFmtId="14" fontId="0" fillId="2" borderId="23" xfId="0" applyNumberFormat="1" applyFill="1" applyBorder="1" applyAlignment="1">
      <alignment horizontal="center"/>
    </xf>
    <xf numFmtId="14" fontId="0" fillId="2" borderId="17" xfId="0" applyNumberFormat="1" applyFill="1" applyBorder="1" applyAlignment="1">
      <alignment horizontal="center"/>
    </xf>
    <xf numFmtId="0" fontId="14" fillId="2" borderId="21" xfId="0" applyFont="1" applyFill="1" applyBorder="1"/>
    <xf numFmtId="0" fontId="14" fillId="0" borderId="19" xfId="0" applyFont="1" applyBorder="1"/>
    <xf numFmtId="0" fontId="14" fillId="0" borderId="19" xfId="0" applyFont="1" applyBorder="1" applyAlignment="1">
      <alignment horizontal="center"/>
    </xf>
    <xf numFmtId="0" fontId="14" fillId="2" borderId="6" xfId="0" applyFont="1" applyFill="1" applyBorder="1" applyAlignment="1">
      <alignment horizontal="left"/>
    </xf>
    <xf numFmtId="0" fontId="19" fillId="0" borderId="24" xfId="0" applyFont="1" applyBorder="1"/>
    <xf numFmtId="17" fontId="19" fillId="0" borderId="39" xfId="0" applyNumberFormat="1" applyFont="1" applyBorder="1"/>
    <xf numFmtId="165" fontId="14" fillId="0" borderId="1" xfId="0" applyNumberFormat="1" applyFont="1" applyBorder="1" applyAlignment="1">
      <alignment horizontal="center" vertical="center"/>
    </xf>
    <xf numFmtId="0" fontId="12" fillId="0" borderId="49" xfId="0" applyFont="1" applyBorder="1" applyAlignment="1">
      <alignment horizontal="left" vertical="top"/>
    </xf>
    <xf numFmtId="0" fontId="12" fillId="0" borderId="26" xfId="0" applyFont="1" applyBorder="1" applyAlignment="1">
      <alignment horizontal="left" vertical="top"/>
    </xf>
    <xf numFmtId="0" fontId="12" fillId="0" borderId="26" xfId="0" applyFont="1" applyBorder="1" applyAlignment="1">
      <alignment horizontal="left" vertical="top" wrapText="1"/>
    </xf>
    <xf numFmtId="0" fontId="12" fillId="2" borderId="49" xfId="0" applyFont="1" applyFill="1" applyBorder="1" applyAlignment="1">
      <alignment horizontal="center" vertical="top" wrapText="1"/>
    </xf>
    <xf numFmtId="0" fontId="12" fillId="2" borderId="26" xfId="0" applyFont="1" applyFill="1" applyBorder="1" applyAlignment="1">
      <alignment horizontal="center" vertical="top" wrapText="1"/>
    </xf>
    <xf numFmtId="0" fontId="12" fillId="2" borderId="50" xfId="0" applyFont="1" applyFill="1" applyBorder="1" applyAlignment="1">
      <alignment horizontal="center" vertical="top" wrapText="1"/>
    </xf>
    <xf numFmtId="0" fontId="19" fillId="0" borderId="26" xfId="0" applyFont="1" applyBorder="1" applyAlignment="1">
      <alignment horizontal="center" vertical="center" wrapText="1"/>
    </xf>
    <xf numFmtId="0" fontId="12" fillId="0" borderId="51" xfId="0" applyFont="1" applyBorder="1" applyAlignment="1">
      <alignment horizontal="center" vertical="center" wrapText="1"/>
    </xf>
    <xf numFmtId="0" fontId="12" fillId="0" borderId="52" xfId="0" applyFont="1" applyBorder="1" applyAlignment="1">
      <alignment horizontal="center" vertical="center" wrapText="1"/>
    </xf>
    <xf numFmtId="0" fontId="0" fillId="0" borderId="53" xfId="0" applyBorder="1"/>
    <xf numFmtId="0" fontId="0" fillId="0" borderId="51" xfId="0" applyBorder="1"/>
    <xf numFmtId="0" fontId="0" fillId="0" borderId="1" xfId="0" applyBorder="1" applyAlignment="1">
      <alignment horizontal="center" vertical="center"/>
    </xf>
    <xf numFmtId="14" fontId="0" fillId="0" borderId="8" xfId="0" applyNumberFormat="1" applyBorder="1" applyAlignment="1">
      <alignment horizontal="center" vertical="center"/>
    </xf>
    <xf numFmtId="0" fontId="0" fillId="0" borderId="9" xfId="0" applyBorder="1" applyAlignment="1">
      <alignment horizontal="center" vertical="center"/>
    </xf>
    <xf numFmtId="0" fontId="0" fillId="0" borderId="34" xfId="0" applyBorder="1" applyAlignment="1">
      <alignment horizontal="center" vertical="center"/>
    </xf>
    <xf numFmtId="14" fontId="0" fillId="0" borderId="2" xfId="0" applyNumberFormat="1" applyBorder="1" applyAlignment="1">
      <alignment horizontal="center" vertical="center"/>
    </xf>
    <xf numFmtId="14" fontId="0" fillId="0" borderId="24" xfId="0" applyNumberFormat="1" applyBorder="1" applyAlignment="1">
      <alignment horizontal="center" vertical="center"/>
    </xf>
    <xf numFmtId="0" fontId="0" fillId="0" borderId="39" xfId="0" applyBorder="1" applyAlignment="1">
      <alignment horizontal="center" vertical="center"/>
    </xf>
    <xf numFmtId="0" fontId="0" fillId="0" borderId="42" xfId="0" applyBorder="1" applyAlignment="1">
      <alignment horizontal="center" vertical="center"/>
    </xf>
    <xf numFmtId="0" fontId="14" fillId="0" borderId="51" xfId="0" applyFont="1" applyBorder="1" applyAlignment="1">
      <alignment horizontal="center" wrapText="1"/>
    </xf>
    <xf numFmtId="0" fontId="14" fillId="0" borderId="52" xfId="0" applyFont="1" applyBorder="1" applyAlignment="1">
      <alignment horizontal="center" wrapText="1"/>
    </xf>
    <xf numFmtId="0" fontId="0" fillId="0" borderId="49" xfId="0" applyBorder="1" applyAlignment="1">
      <alignment horizontal="center" vertical="center"/>
    </xf>
    <xf numFmtId="0" fontId="0" fillId="0" borderId="26" xfId="0" applyBorder="1" applyAlignment="1">
      <alignment horizontal="center" vertical="center" wrapText="1"/>
    </xf>
    <xf numFmtId="14" fontId="0" fillId="0" borderId="21" xfId="0" applyNumberFormat="1" applyBorder="1" applyAlignment="1">
      <alignment horizontal="center" vertical="center"/>
    </xf>
    <xf numFmtId="0" fontId="0" fillId="0" borderId="19" xfId="0" applyBorder="1" applyAlignment="1">
      <alignment horizontal="center" vertical="center"/>
    </xf>
    <xf numFmtId="0" fontId="0" fillId="0" borderId="19" xfId="0" applyBorder="1" applyAlignment="1">
      <alignment horizontal="center" vertical="center" wrapText="1"/>
    </xf>
    <xf numFmtId="165" fontId="0" fillId="0" borderId="19" xfId="0" applyNumberFormat="1" applyBorder="1" applyAlignment="1">
      <alignment horizontal="center" vertical="center"/>
    </xf>
    <xf numFmtId="165" fontId="0" fillId="0" borderId="22"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wrapText="1"/>
    </xf>
    <xf numFmtId="165" fontId="0" fillId="0" borderId="9" xfId="0" applyNumberFormat="1"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50" xfId="0" applyBorder="1" applyAlignment="1">
      <alignment horizontal="center" vertical="center"/>
    </xf>
    <xf numFmtId="165" fontId="0" fillId="0" borderId="34" xfId="0" applyNumberFormat="1" applyBorder="1" applyAlignment="1">
      <alignment horizontal="center" vertical="center"/>
    </xf>
    <xf numFmtId="0" fontId="0" fillId="0" borderId="27" xfId="0" applyBorder="1" applyAlignment="1">
      <alignment horizontal="center" vertical="center" wrapText="1"/>
    </xf>
    <xf numFmtId="0" fontId="0" fillId="0" borderId="5" xfId="0"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wrapText="1"/>
    </xf>
    <xf numFmtId="0" fontId="12" fillId="0" borderId="53" xfId="0" applyFont="1" applyBorder="1" applyAlignment="1">
      <alignment horizontal="center" vertical="center" wrapText="1"/>
    </xf>
    <xf numFmtId="165" fontId="0" fillId="0" borderId="21" xfId="0" applyNumberFormat="1" applyBorder="1" applyAlignment="1">
      <alignment horizontal="center" vertical="center"/>
    </xf>
    <xf numFmtId="0" fontId="0" fillId="0" borderId="2" xfId="0" applyBorder="1" applyAlignment="1">
      <alignment horizontal="center" vertical="center"/>
    </xf>
    <xf numFmtId="0" fontId="0" fillId="0" borderId="24" xfId="0" applyBorder="1" applyAlignment="1">
      <alignment horizontal="center" vertical="center"/>
    </xf>
    <xf numFmtId="165" fontId="0" fillId="0" borderId="8" xfId="0" applyNumberFormat="1" applyBorder="1" applyAlignment="1">
      <alignment horizontal="center" vertical="center"/>
    </xf>
    <xf numFmtId="0" fontId="0" fillId="0" borderId="54" xfId="0" applyBorder="1"/>
    <xf numFmtId="0" fontId="14" fillId="0" borderId="53" xfId="0" applyFont="1" applyBorder="1" applyAlignment="1">
      <alignment horizontal="center" wrapText="1"/>
    </xf>
    <xf numFmtId="0" fontId="14" fillId="0" borderId="1" xfId="0" applyFont="1" applyBorder="1" applyAlignment="1">
      <alignment horizontal="center" vertical="center"/>
    </xf>
    <xf numFmtId="165" fontId="14" fillId="0" borderId="1" xfId="0" applyNumberFormat="1" applyFont="1" applyBorder="1" applyAlignment="1">
      <alignment vertical="center"/>
    </xf>
    <xf numFmtId="165" fontId="14" fillId="0" borderId="5" xfId="0" applyNumberFormat="1" applyFont="1" applyBorder="1" applyAlignment="1">
      <alignment vertical="center"/>
    </xf>
    <xf numFmtId="165" fontId="15" fillId="0" borderId="1" xfId="0" applyNumberFormat="1" applyFont="1" applyBorder="1" applyAlignment="1">
      <alignment vertical="center"/>
    </xf>
    <xf numFmtId="0" fontId="14" fillId="0" borderId="9" xfId="0" applyFont="1" applyBorder="1" applyAlignment="1">
      <alignment horizontal="center" vertical="center"/>
    </xf>
    <xf numFmtId="166" fontId="14" fillId="0" borderId="1" xfId="0" applyNumberFormat="1" applyFont="1" applyBorder="1" applyAlignment="1">
      <alignment horizontal="center" vertical="center"/>
    </xf>
    <xf numFmtId="0" fontId="3" fillId="0" borderId="1" xfId="0" applyFont="1" applyBorder="1" applyAlignment="1">
      <alignment horizontal="center"/>
    </xf>
    <xf numFmtId="0" fontId="12" fillId="0" borderId="49" xfId="0" applyFont="1" applyBorder="1"/>
    <xf numFmtId="167" fontId="14" fillId="0" borderId="9" xfId="0" applyNumberFormat="1" applyFont="1" applyBorder="1" applyAlignment="1">
      <alignment horizontal="center" vertical="center"/>
    </xf>
    <xf numFmtId="168" fontId="14" fillId="0" borderId="9" xfId="0" applyNumberFormat="1" applyFont="1" applyBorder="1" applyAlignment="1">
      <alignment horizontal="center" vertical="center"/>
    </xf>
    <xf numFmtId="166" fontId="14" fillId="0" borderId="9" xfId="0" applyNumberFormat="1" applyFont="1" applyBorder="1" applyAlignment="1">
      <alignment horizontal="center" vertical="center"/>
    </xf>
    <xf numFmtId="169" fontId="14" fillId="0" borderId="9" xfId="0" applyNumberFormat="1" applyFont="1" applyBorder="1" applyAlignment="1">
      <alignment horizontal="center" vertical="center"/>
    </xf>
    <xf numFmtId="167" fontId="14" fillId="0" borderId="1" xfId="0" applyNumberFormat="1" applyFont="1" applyBorder="1" applyAlignment="1">
      <alignment horizontal="center" vertical="center"/>
    </xf>
    <xf numFmtId="168" fontId="14" fillId="0" borderId="1" xfId="0" applyNumberFormat="1" applyFont="1" applyBorder="1" applyAlignment="1">
      <alignment horizontal="center" vertical="center"/>
    </xf>
    <xf numFmtId="169" fontId="14"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0" fontId="10" fillId="0" borderId="1" xfId="2" applyBorder="1" applyAlignment="1">
      <alignment horizontal="center"/>
    </xf>
    <xf numFmtId="0" fontId="10" fillId="0" borderId="9" xfId="2" applyBorder="1"/>
    <xf numFmtId="14" fontId="0" fillId="0" borderId="28" xfId="0" applyNumberFormat="1" applyBorder="1" applyAlignment="1">
      <alignment horizontal="center" vertical="center"/>
    </xf>
    <xf numFmtId="0" fontId="0" fillId="0" borderId="10" xfId="0" applyBorder="1" applyAlignment="1">
      <alignment horizontal="center" vertical="center"/>
    </xf>
    <xf numFmtId="0" fontId="20" fillId="0" borderId="1" xfId="0" applyFont="1" applyBorder="1" applyAlignment="1">
      <alignment horizontal="center" vertical="center"/>
    </xf>
    <xf numFmtId="0" fontId="20" fillId="0" borderId="12" xfId="0" applyFont="1" applyBorder="1" applyAlignment="1">
      <alignment horizontal="center" vertical="center"/>
    </xf>
    <xf numFmtId="0" fontId="20" fillId="0" borderId="7" xfId="0" applyFont="1" applyBorder="1" applyAlignment="1">
      <alignment horizontal="center" vertical="center"/>
    </xf>
    <xf numFmtId="14" fontId="19" fillId="0" borderId="7" xfId="0" applyNumberFormat="1" applyFont="1" applyBorder="1" applyAlignment="1">
      <alignment horizontal="center" vertical="center"/>
    </xf>
    <xf numFmtId="0" fontId="0" fillId="0" borderId="22" xfId="0" applyBorder="1" applyAlignment="1">
      <alignment horizontal="center" vertical="center" wrapText="1"/>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0" xfId="0" applyFont="1" applyAlignment="1">
      <alignment horizontal="center" vertical="center"/>
    </xf>
    <xf numFmtId="0" fontId="0" fillId="0" borderId="8" xfId="0" applyBorder="1" applyAlignment="1">
      <alignment horizontal="center" vertical="center"/>
    </xf>
    <xf numFmtId="0" fontId="10" fillId="0" borderId="10" xfId="2" applyBorder="1"/>
    <xf numFmtId="0" fontId="10" fillId="0" borderId="15" xfId="2" applyBorder="1"/>
    <xf numFmtId="14" fontId="19" fillId="0" borderId="28" xfId="0" applyNumberFormat="1" applyFont="1" applyBorder="1" applyAlignment="1">
      <alignment horizontal="center" vertical="center"/>
    </xf>
    <xf numFmtId="0" fontId="0" fillId="0" borderId="15" xfId="0" applyBorder="1" applyAlignment="1">
      <alignment horizontal="center" vertical="center"/>
    </xf>
    <xf numFmtId="0" fontId="20" fillId="0" borderId="21" xfId="0" applyFont="1" applyBorder="1" applyAlignment="1">
      <alignment horizontal="center" vertical="center"/>
    </xf>
    <xf numFmtId="0" fontId="20" fillId="0" borderId="24" xfId="0" applyFont="1" applyBorder="1" applyAlignment="1">
      <alignment horizontal="center" vertical="center"/>
    </xf>
    <xf numFmtId="14" fontId="19" fillId="0" borderId="23" xfId="0" applyNumberFormat="1" applyFont="1" applyBorder="1" applyAlignment="1">
      <alignment horizontal="center" vertical="center"/>
    </xf>
    <xf numFmtId="0" fontId="0" fillId="0" borderId="46" xfId="0" applyBorder="1"/>
    <xf numFmtId="0" fontId="20" fillId="0" borderId="19" xfId="0" applyFont="1" applyBorder="1" applyAlignment="1">
      <alignment horizontal="center" vertical="center"/>
    </xf>
    <xf numFmtId="0" fontId="20" fillId="0" borderId="22" xfId="0" applyFont="1" applyBorder="1" applyAlignment="1">
      <alignment horizontal="center" vertical="center"/>
    </xf>
    <xf numFmtId="0" fontId="20" fillId="0" borderId="39" xfId="0" applyFont="1" applyBorder="1" applyAlignment="1">
      <alignment horizontal="center" vertical="center"/>
    </xf>
    <xf numFmtId="0" fontId="20" fillId="0" borderId="42" xfId="0" applyFont="1" applyBorder="1" applyAlignment="1">
      <alignment horizontal="center" vertical="center"/>
    </xf>
    <xf numFmtId="0" fontId="0" fillId="0" borderId="10" xfId="0" applyBorder="1" applyAlignment="1">
      <alignment horizontal="center" vertical="center" wrapText="1"/>
    </xf>
    <xf numFmtId="0" fontId="0" fillId="0" borderId="15" xfId="0" applyBorder="1" applyAlignment="1">
      <alignment horizontal="center" vertical="center" wrapText="1"/>
    </xf>
    <xf numFmtId="165" fontId="0" fillId="0" borderId="28" xfId="0" applyNumberFormat="1" applyBorder="1" applyAlignment="1">
      <alignment horizontal="center" vertical="center"/>
    </xf>
    <xf numFmtId="165" fontId="0" fillId="0" borderId="10" xfId="0" applyNumberFormat="1" applyBorder="1" applyAlignment="1">
      <alignment horizontal="center" vertical="center"/>
    </xf>
    <xf numFmtId="165" fontId="0" fillId="0" borderId="15" xfId="0" applyNumberFormat="1" applyBorder="1" applyAlignment="1">
      <alignment horizontal="center" vertical="center"/>
    </xf>
    <xf numFmtId="0" fontId="10" fillId="0" borderId="34" xfId="2" applyBorder="1"/>
    <xf numFmtId="14" fontId="19" fillId="0" borderId="8" xfId="0" applyNumberFormat="1" applyFont="1" applyBorder="1" applyAlignment="1">
      <alignment horizontal="center" vertical="center"/>
    </xf>
    <xf numFmtId="0" fontId="20" fillId="0" borderId="26" xfId="0" applyFont="1" applyBorder="1" applyAlignment="1">
      <alignment horizontal="center" vertical="center"/>
    </xf>
    <xf numFmtId="0" fontId="20" fillId="0" borderId="28" xfId="0" applyFont="1" applyBorder="1" applyAlignment="1">
      <alignment horizontal="center" vertical="center"/>
    </xf>
    <xf numFmtId="0" fontId="0" fillId="0" borderId="10" xfId="0" applyBorder="1"/>
    <xf numFmtId="0" fontId="20" fillId="0" borderId="10" xfId="0" applyFont="1" applyBorder="1" applyAlignment="1">
      <alignment horizontal="center" vertical="center"/>
    </xf>
    <xf numFmtId="0" fontId="20" fillId="0" borderId="15" xfId="0" applyFont="1" applyBorder="1" applyAlignment="1">
      <alignment horizontal="center" vertical="center"/>
    </xf>
    <xf numFmtId="166" fontId="14" fillId="0" borderId="10" xfId="0" applyNumberFormat="1" applyFont="1" applyBorder="1" applyAlignment="1">
      <alignment horizontal="center" vertical="center"/>
    </xf>
    <xf numFmtId="0" fontId="0" fillId="0" borderId="19" xfId="0" applyBorder="1"/>
    <xf numFmtId="0" fontId="14" fillId="0" borderId="10" xfId="0" applyFont="1" applyBorder="1" applyAlignment="1">
      <alignment horizontal="center" vertical="center"/>
    </xf>
    <xf numFmtId="167" fontId="14" fillId="0" borderId="10" xfId="0" applyNumberFormat="1" applyFont="1" applyBorder="1" applyAlignment="1">
      <alignment horizontal="center" vertical="center"/>
    </xf>
    <xf numFmtId="168" fontId="14" fillId="0" borderId="10" xfId="0" applyNumberFormat="1" applyFont="1" applyBorder="1" applyAlignment="1">
      <alignment horizontal="center" vertical="center"/>
    </xf>
    <xf numFmtId="169" fontId="14" fillId="0" borderId="10" xfId="0" applyNumberFormat="1" applyFont="1" applyBorder="1" applyAlignment="1">
      <alignment horizontal="center" vertical="center"/>
    </xf>
    <xf numFmtId="0" fontId="12" fillId="0" borderId="0" xfId="0" applyFont="1" applyAlignment="1">
      <alignment wrapText="1"/>
    </xf>
    <xf numFmtId="0" fontId="15" fillId="0" borderId="19" xfId="0" applyFont="1" applyBorder="1" applyAlignment="1">
      <alignment horizontal="center"/>
    </xf>
    <xf numFmtId="0" fontId="0" fillId="0" borderId="22" xfId="0" applyBorder="1" applyAlignment="1">
      <alignment wrapText="1"/>
    </xf>
    <xf numFmtId="0" fontId="19" fillId="0" borderId="15" xfId="0" applyFont="1" applyBorder="1" applyAlignment="1">
      <alignment horizontal="center" vertical="center" wrapText="1"/>
    </xf>
    <xf numFmtId="0" fontId="19" fillId="0" borderId="10" xfId="0" applyFont="1" applyBorder="1" applyAlignment="1">
      <alignment horizontal="center" vertical="center" wrapText="1"/>
    </xf>
    <xf numFmtId="0" fontId="6" fillId="0" borderId="0" xfId="1" applyFont="1" applyAlignment="1" applyProtection="1"/>
    <xf numFmtId="0" fontId="0" fillId="0" borderId="50" xfId="0" applyBorder="1" applyAlignment="1">
      <alignment horizontal="center" vertical="center" wrapText="1"/>
    </xf>
    <xf numFmtId="0" fontId="0" fillId="0" borderId="21" xfId="0" applyBorder="1" applyAlignment="1">
      <alignment horizontal="center" vertical="center"/>
    </xf>
    <xf numFmtId="0" fontId="0" fillId="0" borderId="28" xfId="0" applyBorder="1" applyAlignment="1">
      <alignment horizontal="center" vertical="center"/>
    </xf>
    <xf numFmtId="0" fontId="12" fillId="0" borderId="21" xfId="0" applyFont="1" applyBorder="1" applyAlignment="1">
      <alignment horizontal="center" vertical="center" wrapText="1"/>
    </xf>
    <xf numFmtId="0" fontId="12" fillId="0" borderId="0" xfId="0" applyFont="1" applyAlignment="1">
      <alignment horizontal="center" vertical="center" wrapText="1"/>
    </xf>
    <xf numFmtId="0" fontId="0" fillId="0" borderId="0" xfId="0" applyAlignment="1">
      <alignment horizontal="left"/>
    </xf>
    <xf numFmtId="0" fontId="21" fillId="0" borderId="19" xfId="0" applyFont="1" applyBorder="1" applyAlignment="1">
      <alignment horizontal="center"/>
    </xf>
    <xf numFmtId="0" fontId="22" fillId="0" borderId="19" xfId="0" applyFont="1" applyBorder="1" applyAlignment="1">
      <alignment horizontal="center" vertical="center"/>
    </xf>
    <xf numFmtId="0" fontId="12" fillId="0" borderId="21" xfId="0" applyFont="1" applyBorder="1"/>
    <xf numFmtId="0" fontId="19" fillId="0" borderId="24" xfId="0" applyFont="1" applyBorder="1" applyAlignment="1">
      <alignment horizontal="center" vertical="center" wrapText="1"/>
    </xf>
    <xf numFmtId="0" fontId="19" fillId="0" borderId="39" xfId="0" applyFont="1" applyBorder="1" applyAlignment="1">
      <alignment horizontal="center" vertical="center" wrapText="1"/>
    </xf>
    <xf numFmtId="0" fontId="0" fillId="0" borderId="39" xfId="0" applyBorder="1" applyAlignment="1">
      <alignment horizontal="center" vertical="center" wrapText="1"/>
    </xf>
    <xf numFmtId="0" fontId="19" fillId="0" borderId="42" xfId="0" applyFont="1" applyBorder="1" applyAlignment="1">
      <alignment horizontal="center" vertical="center" wrapText="1"/>
    </xf>
    <xf numFmtId="0" fontId="22" fillId="0" borderId="1" xfId="0" applyFont="1" applyBorder="1" applyAlignment="1">
      <alignment horizontal="center"/>
    </xf>
    <xf numFmtId="0" fontId="23" fillId="0" borderId="1" xfId="0" applyFont="1" applyBorder="1" applyAlignment="1">
      <alignment horizontal="center"/>
    </xf>
    <xf numFmtId="0" fontId="22" fillId="0" borderId="1" xfId="0" applyFont="1" applyBorder="1" applyAlignment="1">
      <alignment horizontal="left"/>
    </xf>
    <xf numFmtId="14" fontId="23" fillId="0" borderId="1" xfId="0" applyNumberFormat="1" applyFont="1" applyBorder="1" applyAlignment="1">
      <alignment horizontal="center"/>
    </xf>
    <xf numFmtId="14" fontId="22" fillId="0" borderId="1" xfId="0" applyNumberFormat="1" applyFont="1" applyBorder="1" applyAlignment="1">
      <alignment horizontal="center"/>
    </xf>
    <xf numFmtId="0" fontId="14" fillId="0" borderId="38" xfId="0" applyFont="1" applyBorder="1" applyAlignment="1">
      <alignment horizontal="center" wrapText="1"/>
    </xf>
    <xf numFmtId="0" fontId="0" fillId="0" borderId="34" xfId="0" applyBorder="1"/>
    <xf numFmtId="14" fontId="19" fillId="0" borderId="1" xfId="0" applyNumberFormat="1" applyFont="1" applyBorder="1" applyAlignment="1">
      <alignment horizontal="center" vertical="center"/>
    </xf>
    <xf numFmtId="14" fontId="19" fillId="0" borderId="10" xfId="0" applyNumberFormat="1" applyFont="1" applyBorder="1" applyAlignment="1">
      <alignment horizontal="center" vertical="center"/>
    </xf>
    <xf numFmtId="14" fontId="19" fillId="0" borderId="9" xfId="0" applyNumberFormat="1" applyFont="1" applyBorder="1" applyAlignment="1">
      <alignment horizontal="center" vertical="center"/>
    </xf>
    <xf numFmtId="0" fontId="10" fillId="0" borderId="9" xfId="2" applyBorder="1" applyAlignment="1">
      <alignment horizontal="center"/>
    </xf>
    <xf numFmtId="0" fontId="10" fillId="0" borderId="10" xfId="2" applyBorder="1" applyAlignment="1">
      <alignment horizontal="center"/>
    </xf>
    <xf numFmtId="14" fontId="10" fillId="0" borderId="1" xfId="2" applyNumberFormat="1" applyBorder="1"/>
    <xf numFmtId="14" fontId="0" fillId="0" borderId="1" xfId="0" applyNumberFormat="1" applyBorder="1" applyAlignment="1">
      <alignment horizontal="center" vertical="center"/>
    </xf>
    <xf numFmtId="14" fontId="0" fillId="0" borderId="9" xfId="0" applyNumberFormat="1" applyBorder="1" applyAlignment="1">
      <alignment horizontal="center" vertical="center"/>
    </xf>
    <xf numFmtId="0" fontId="22" fillId="0" borderId="22" xfId="0" applyFont="1" applyBorder="1" applyAlignment="1">
      <alignment wrapText="1"/>
    </xf>
    <xf numFmtId="0" fontId="21" fillId="0" borderId="19" xfId="0" applyFont="1" applyBorder="1" applyAlignment="1">
      <alignment horizontal="center" wrapText="1"/>
    </xf>
    <xf numFmtId="0" fontId="22" fillId="0" borderId="19" xfId="0" applyFont="1" applyBorder="1" applyAlignment="1">
      <alignment wrapText="1"/>
    </xf>
    <xf numFmtId="0" fontId="24" fillId="0" borderId="21" xfId="0" applyFont="1" applyBorder="1" applyAlignment="1">
      <alignment wrapText="1"/>
    </xf>
    <xf numFmtId="0" fontId="21" fillId="0" borderId="24" xfId="0" applyFont="1" applyBorder="1" applyAlignment="1">
      <alignment horizontal="center" vertical="center" wrapText="1"/>
    </xf>
    <xf numFmtId="0" fontId="22" fillId="0" borderId="39"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2" xfId="0" applyFont="1" applyBorder="1" applyAlignment="1">
      <alignment horizontal="center" vertical="center" wrapText="1"/>
    </xf>
    <xf numFmtId="3" fontId="22" fillId="0" borderId="9" xfId="0" applyNumberFormat="1" applyFont="1" applyBorder="1" applyAlignment="1">
      <alignment horizontal="center" vertical="center"/>
    </xf>
    <xf numFmtId="0" fontId="22" fillId="0" borderId="9" xfId="0" applyFont="1" applyBorder="1" applyAlignment="1">
      <alignment horizontal="center" vertical="center"/>
    </xf>
    <xf numFmtId="3" fontId="22" fillId="0" borderId="1" xfId="0" applyNumberFormat="1" applyFont="1" applyBorder="1" applyAlignment="1">
      <alignment horizontal="center" vertical="center"/>
    </xf>
    <xf numFmtId="165" fontId="22" fillId="0" borderId="1" xfId="0" applyNumberFormat="1" applyFont="1" applyBorder="1" applyAlignment="1">
      <alignment horizontal="center" vertical="center"/>
    </xf>
    <xf numFmtId="0" fontId="22" fillId="0" borderId="1" xfId="0" applyFont="1" applyBorder="1" applyAlignment="1">
      <alignment horizontal="center" vertical="center"/>
    </xf>
    <xf numFmtId="0" fontId="21" fillId="0" borderId="1" xfId="0" applyFont="1" applyBorder="1" applyAlignment="1">
      <alignment horizontal="center" vertical="center"/>
    </xf>
    <xf numFmtId="3" fontId="21" fillId="0" borderId="1" xfId="0" applyNumberFormat="1" applyFont="1" applyBorder="1" applyAlignment="1">
      <alignment horizontal="center" vertical="center"/>
    </xf>
    <xf numFmtId="166" fontId="22" fillId="0" borderId="1" xfId="0" applyNumberFormat="1" applyFont="1" applyBorder="1" applyAlignment="1">
      <alignment horizontal="center" vertical="center"/>
    </xf>
    <xf numFmtId="166" fontId="21" fillId="0" borderId="1" xfId="0" applyNumberFormat="1" applyFont="1" applyBorder="1" applyAlignment="1">
      <alignment horizontal="center" vertical="center"/>
    </xf>
    <xf numFmtId="0" fontId="25" fillId="0" borderId="1" xfId="0" applyFont="1" applyBorder="1" applyAlignment="1">
      <alignment horizontal="center" vertical="center"/>
    </xf>
    <xf numFmtId="3" fontId="25" fillId="0" borderId="1" xfId="0" applyNumberFormat="1" applyFont="1" applyBorder="1" applyAlignment="1">
      <alignment horizontal="center" vertical="center"/>
    </xf>
    <xf numFmtId="166" fontId="22" fillId="0" borderId="19" xfId="0" applyNumberFormat="1" applyFont="1" applyBorder="1" applyAlignment="1">
      <alignment horizontal="center" vertical="center"/>
    </xf>
    <xf numFmtId="3" fontId="22" fillId="0" borderId="19" xfId="0" applyNumberFormat="1" applyFont="1" applyBorder="1" applyAlignment="1">
      <alignment horizontal="center" vertical="center"/>
    </xf>
    <xf numFmtId="165" fontId="22" fillId="0" borderId="19" xfId="0" applyNumberFormat="1" applyFont="1" applyBorder="1" applyAlignment="1">
      <alignment horizontal="center" vertical="center"/>
    </xf>
    <xf numFmtId="0" fontId="22" fillId="0" borderId="22" xfId="0" applyFont="1" applyBorder="1" applyAlignment="1">
      <alignment horizontal="center" vertical="center"/>
    </xf>
    <xf numFmtId="0" fontId="22" fillId="0" borderId="3" xfId="0" applyFont="1" applyBorder="1" applyAlignment="1">
      <alignment horizontal="center" vertical="center"/>
    </xf>
    <xf numFmtId="0" fontId="22" fillId="0" borderId="1" xfId="2" applyFont="1" applyBorder="1"/>
    <xf numFmtId="0" fontId="22" fillId="0" borderId="1" xfId="2" applyFont="1" applyBorder="1" applyAlignment="1">
      <alignment horizontal="center"/>
    </xf>
    <xf numFmtId="14" fontId="22" fillId="0" borderId="1" xfId="2" applyNumberFormat="1" applyFont="1" applyBorder="1" applyAlignment="1">
      <alignment horizontal="center"/>
    </xf>
    <xf numFmtId="0" fontId="22" fillId="0" borderId="10" xfId="2" applyFont="1" applyBorder="1" applyAlignment="1">
      <alignment horizontal="center"/>
    </xf>
    <xf numFmtId="14" fontId="22" fillId="0" borderId="10" xfId="2" applyNumberFormat="1" applyFont="1" applyBorder="1" applyAlignment="1">
      <alignment horizontal="center"/>
    </xf>
    <xf numFmtId="0" fontId="22" fillId="0" borderId="9" xfId="2" applyFont="1" applyBorder="1" applyAlignment="1">
      <alignment horizontal="center"/>
    </xf>
    <xf numFmtId="14" fontId="22" fillId="0" borderId="9" xfId="2" applyNumberFormat="1" applyFont="1" applyBorder="1" applyAlignment="1">
      <alignment horizontal="center"/>
    </xf>
    <xf numFmtId="166" fontId="22" fillId="0" borderId="9" xfId="0" applyNumberFormat="1" applyFont="1" applyBorder="1" applyAlignment="1">
      <alignment horizontal="center" vertical="center"/>
    </xf>
    <xf numFmtId="0" fontId="22" fillId="0" borderId="9" xfId="0" applyFont="1" applyBorder="1" applyAlignment="1">
      <alignment horizontal="center" wrapText="1"/>
    </xf>
    <xf numFmtId="0" fontId="8" fillId="0" borderId="1" xfId="1" applyFont="1" applyBorder="1" applyAlignment="1" applyProtection="1">
      <alignment horizontal="center"/>
    </xf>
    <xf numFmtId="166" fontId="22" fillId="0" borderId="10" xfId="0" applyNumberFormat="1" applyFont="1" applyBorder="1" applyAlignment="1">
      <alignment horizontal="center" vertical="center"/>
    </xf>
    <xf numFmtId="3" fontId="22" fillId="0" borderId="10" xfId="0" applyNumberFormat="1" applyFont="1" applyBorder="1" applyAlignment="1">
      <alignment horizontal="center" vertical="center"/>
    </xf>
    <xf numFmtId="0" fontId="22" fillId="0" borderId="10" xfId="0" applyFont="1" applyBorder="1" applyAlignment="1">
      <alignment horizontal="center" vertical="center"/>
    </xf>
    <xf numFmtId="0" fontId="25" fillId="0" borderId="19" xfId="0" applyFont="1" applyBorder="1" applyAlignment="1">
      <alignment horizontal="center" vertical="center"/>
    </xf>
    <xf numFmtId="0" fontId="22" fillId="0" borderId="22" xfId="0" applyFont="1" applyBorder="1"/>
    <xf numFmtId="0" fontId="22" fillId="0" borderId="3" xfId="0" applyFont="1" applyBorder="1"/>
    <xf numFmtId="0" fontId="25" fillId="0" borderId="39" xfId="0" applyFont="1" applyBorder="1" applyAlignment="1">
      <alignment horizontal="center" vertical="center"/>
    </xf>
    <xf numFmtId="165" fontId="22" fillId="0" borderId="39" xfId="0" applyNumberFormat="1" applyFont="1" applyBorder="1" applyAlignment="1">
      <alignment horizontal="center" vertical="center"/>
    </xf>
    <xf numFmtId="0" fontId="22" fillId="0" borderId="42" xfId="0" applyFont="1" applyBorder="1"/>
    <xf numFmtId="164" fontId="25" fillId="0" borderId="1" xfId="0" applyNumberFormat="1" applyFont="1" applyBorder="1" applyAlignment="1">
      <alignment horizontal="center" vertical="center"/>
    </xf>
    <xf numFmtId="164" fontId="25" fillId="0" borderId="39" xfId="0" applyNumberFormat="1" applyFont="1" applyBorder="1" applyAlignment="1">
      <alignment horizontal="center" vertical="center"/>
    </xf>
    <xf numFmtId="164" fontId="22" fillId="0" borderId="19" xfId="0" applyNumberFormat="1" applyFont="1" applyBorder="1" applyAlignment="1">
      <alignment horizontal="center" vertical="center"/>
    </xf>
    <xf numFmtId="164" fontId="22" fillId="0" borderId="1" xfId="0" applyNumberFormat="1" applyFont="1" applyBorder="1" applyAlignment="1">
      <alignment horizontal="center" vertical="center"/>
    </xf>
    <xf numFmtId="164" fontId="22" fillId="0" borderId="1" xfId="2" applyNumberFormat="1" applyFont="1" applyBorder="1" applyAlignment="1">
      <alignment horizontal="center"/>
    </xf>
    <xf numFmtId="164" fontId="22" fillId="0" borderId="10" xfId="2" applyNumberFormat="1" applyFont="1" applyBorder="1" applyAlignment="1">
      <alignment horizontal="center"/>
    </xf>
    <xf numFmtId="164" fontId="22" fillId="0" borderId="9" xfId="2" applyNumberFormat="1" applyFont="1" applyBorder="1" applyAlignment="1">
      <alignment horizontal="center"/>
    </xf>
    <xf numFmtId="14" fontId="22" fillId="0" borderId="9" xfId="0" applyNumberFormat="1" applyFont="1" applyBorder="1" applyAlignment="1">
      <alignment horizontal="center" vertical="center"/>
    </xf>
    <xf numFmtId="14" fontId="22" fillId="0" borderId="1" xfId="0" applyNumberFormat="1" applyFont="1" applyBorder="1" applyAlignment="1">
      <alignment horizontal="center" vertical="center"/>
    </xf>
    <xf numFmtId="14" fontId="21" fillId="0" borderId="1" xfId="0" applyNumberFormat="1" applyFont="1" applyBorder="1" applyAlignment="1">
      <alignment horizontal="center" vertical="center"/>
    </xf>
    <xf numFmtId="14" fontId="22" fillId="0" borderId="10" xfId="0" applyNumberFormat="1" applyFont="1" applyBorder="1" applyAlignment="1">
      <alignment horizontal="center" vertical="center"/>
    </xf>
    <xf numFmtId="14" fontId="22" fillId="0" borderId="19" xfId="0" applyNumberFormat="1" applyFont="1" applyBorder="1" applyAlignment="1">
      <alignment horizontal="center" vertical="center"/>
    </xf>
    <xf numFmtId="14" fontId="22" fillId="0" borderId="39" xfId="0" applyNumberFormat="1" applyFont="1" applyBorder="1" applyAlignment="1">
      <alignment horizontal="center" vertical="center"/>
    </xf>
    <xf numFmtId="14" fontId="22" fillId="0" borderId="10" xfId="0" applyNumberFormat="1" applyFont="1" applyBorder="1" applyAlignment="1">
      <alignment horizontal="center"/>
    </xf>
    <xf numFmtId="14" fontId="22" fillId="0" borderId="9" xfId="0" applyNumberFormat="1" applyFont="1" applyBorder="1" applyAlignment="1">
      <alignment horizontal="center"/>
    </xf>
    <xf numFmtId="0" fontId="21" fillId="0" borderId="19" xfId="0" applyFont="1" applyBorder="1" applyAlignment="1">
      <alignment horizontal="center" vertical="center"/>
    </xf>
    <xf numFmtId="0" fontId="22" fillId="0" borderId="22" xfId="0" applyFont="1" applyBorder="1" applyAlignment="1">
      <alignment horizontal="center" vertical="center" wrapText="1"/>
    </xf>
    <xf numFmtId="169" fontId="14" fillId="0" borderId="55" xfId="0" applyNumberFormat="1" applyFont="1" applyBorder="1" applyAlignment="1">
      <alignment horizontal="center" vertical="center"/>
    </xf>
    <xf numFmtId="169" fontId="14" fillId="0" borderId="34" xfId="0" applyNumberFormat="1" applyFont="1" applyBorder="1" applyAlignment="1">
      <alignment horizontal="center" vertical="center"/>
    </xf>
    <xf numFmtId="165" fontId="14" fillId="0" borderId="8" xfId="0" applyNumberFormat="1" applyFont="1" applyBorder="1" applyAlignment="1">
      <alignment horizontal="center" vertical="center"/>
    </xf>
    <xf numFmtId="165" fontId="14" fillId="0" borderId="9" xfId="0" applyNumberFormat="1" applyFont="1" applyBorder="1" applyAlignment="1">
      <alignment horizontal="center" vertical="center"/>
    </xf>
    <xf numFmtId="0" fontId="14" fillId="0" borderId="3" xfId="0" applyFont="1" applyBorder="1"/>
    <xf numFmtId="169" fontId="15" fillId="0" borderId="10" xfId="0" applyNumberFormat="1" applyFont="1" applyBorder="1" applyAlignment="1">
      <alignment horizontal="center" vertical="center"/>
    </xf>
    <xf numFmtId="165" fontId="14" fillId="0" borderId="10" xfId="0" applyNumberFormat="1" applyFont="1" applyBorder="1" applyAlignment="1">
      <alignment horizontal="center" vertical="center"/>
    </xf>
    <xf numFmtId="0" fontId="14" fillId="0" borderId="10" xfId="0" applyFont="1" applyBorder="1"/>
    <xf numFmtId="165" fontId="14" fillId="0" borderId="19" xfId="0" applyNumberFormat="1" applyFont="1" applyBorder="1" applyAlignment="1">
      <alignment horizontal="center" vertical="center"/>
    </xf>
    <xf numFmtId="0" fontId="14" fillId="0" borderId="22" xfId="0" applyFont="1" applyBorder="1"/>
    <xf numFmtId="167" fontId="22" fillId="0" borderId="1" xfId="0" applyNumberFormat="1" applyFont="1" applyBorder="1" applyAlignment="1">
      <alignment horizontal="center"/>
    </xf>
    <xf numFmtId="168" fontId="22" fillId="0" borderId="1" xfId="0" applyNumberFormat="1" applyFont="1" applyBorder="1" applyAlignment="1">
      <alignment horizontal="center"/>
    </xf>
    <xf numFmtId="169" fontId="22" fillId="0" borderId="1" xfId="0" applyNumberFormat="1" applyFont="1" applyBorder="1" applyAlignment="1">
      <alignment horizontal="center"/>
    </xf>
    <xf numFmtId="169" fontId="21" fillId="0" borderId="1" xfId="0" applyNumberFormat="1" applyFont="1" applyBorder="1" applyAlignment="1">
      <alignment horizontal="center"/>
    </xf>
    <xf numFmtId="0" fontId="26" fillId="0" borderId="10" xfId="0" applyFont="1" applyBorder="1" applyAlignment="1">
      <alignment horizontal="center" vertical="center"/>
    </xf>
    <xf numFmtId="0" fontId="14" fillId="0" borderId="15" xfId="0" applyFont="1" applyBorder="1"/>
    <xf numFmtId="0" fontId="22" fillId="0" borderId="10" xfId="0" applyFont="1" applyBorder="1" applyAlignment="1">
      <alignment horizontal="center"/>
    </xf>
    <xf numFmtId="1" fontId="21" fillId="0" borderId="1" xfId="0" applyNumberFormat="1" applyFont="1" applyBorder="1" applyAlignment="1">
      <alignment horizontal="center"/>
    </xf>
    <xf numFmtId="168" fontId="20" fillId="0" borderId="1" xfId="0" applyNumberFormat="1" applyFont="1" applyBorder="1" applyAlignment="1">
      <alignment horizontal="center" vertical="center"/>
    </xf>
    <xf numFmtId="169" fontId="20" fillId="0" borderId="1" xfId="0" applyNumberFormat="1" applyFont="1" applyBorder="1" applyAlignment="1">
      <alignment horizontal="center" vertical="center"/>
    </xf>
    <xf numFmtId="2" fontId="20" fillId="0" borderId="1" xfId="0" applyNumberFormat="1" applyFont="1" applyBorder="1" applyAlignment="1">
      <alignment horizontal="center" vertical="center"/>
    </xf>
    <xf numFmtId="2" fontId="22" fillId="0" borderId="1" xfId="0" applyNumberFormat="1" applyFont="1" applyBorder="1" applyAlignment="1">
      <alignment horizontal="center"/>
    </xf>
    <xf numFmtId="2" fontId="22" fillId="0" borderId="1" xfId="2" applyNumberFormat="1" applyFont="1" applyBorder="1" applyAlignment="1">
      <alignment horizontal="center"/>
    </xf>
    <xf numFmtId="2" fontId="22" fillId="0" borderId="10" xfId="2" applyNumberFormat="1" applyFont="1" applyBorder="1" applyAlignment="1">
      <alignment horizontal="center"/>
    </xf>
    <xf numFmtId="2" fontId="20" fillId="0" borderId="39" xfId="0" applyNumberFormat="1" applyFont="1" applyBorder="1" applyAlignment="1">
      <alignment horizontal="center" vertical="center"/>
    </xf>
    <xf numFmtId="167" fontId="22" fillId="0" borderId="1" xfId="2" applyNumberFormat="1" applyFont="1" applyBorder="1" applyAlignment="1">
      <alignment horizontal="center"/>
    </xf>
    <xf numFmtId="167" fontId="22" fillId="0" borderId="10" xfId="2" applyNumberFormat="1" applyFont="1" applyBorder="1" applyAlignment="1">
      <alignment horizontal="center"/>
    </xf>
    <xf numFmtId="167" fontId="20" fillId="0" borderId="1" xfId="0" applyNumberFormat="1" applyFont="1" applyBorder="1" applyAlignment="1">
      <alignment horizontal="center" vertical="center"/>
    </xf>
    <xf numFmtId="167" fontId="20" fillId="0" borderId="39" xfId="0" applyNumberFormat="1" applyFont="1" applyBorder="1" applyAlignment="1">
      <alignment horizontal="center" vertical="center"/>
    </xf>
    <xf numFmtId="169" fontId="22" fillId="0" borderId="1" xfId="2" applyNumberFormat="1" applyFont="1" applyBorder="1" applyAlignment="1">
      <alignment horizontal="center"/>
    </xf>
    <xf numFmtId="169" fontId="22" fillId="0" borderId="10" xfId="2" applyNumberFormat="1" applyFont="1" applyBorder="1" applyAlignment="1">
      <alignment horizontal="center"/>
    </xf>
    <xf numFmtId="169" fontId="20" fillId="0" borderId="39" xfId="0" applyNumberFormat="1" applyFont="1" applyBorder="1" applyAlignment="1">
      <alignment horizontal="center" vertical="center"/>
    </xf>
    <xf numFmtId="168" fontId="22" fillId="0" borderId="1" xfId="2" applyNumberFormat="1" applyFont="1" applyBorder="1" applyAlignment="1">
      <alignment horizontal="center"/>
    </xf>
    <xf numFmtId="168" fontId="22" fillId="0" borderId="10" xfId="2" applyNumberFormat="1" applyFont="1" applyBorder="1" applyAlignment="1">
      <alignment horizontal="center"/>
    </xf>
    <xf numFmtId="168" fontId="20" fillId="0" borderId="39" xfId="0" applyNumberFormat="1" applyFont="1" applyBorder="1" applyAlignment="1">
      <alignment horizontal="center" vertical="center"/>
    </xf>
    <xf numFmtId="1" fontId="20" fillId="0" borderId="19" xfId="0" applyNumberFormat="1" applyFont="1" applyBorder="1" applyAlignment="1">
      <alignment horizontal="center" vertical="center"/>
    </xf>
    <xf numFmtId="164" fontId="22" fillId="0" borderId="1" xfId="0" applyNumberFormat="1" applyFont="1" applyBorder="1" applyAlignment="1">
      <alignment horizontal="center"/>
    </xf>
    <xf numFmtId="164" fontId="20" fillId="0" borderId="1" xfId="0" applyNumberFormat="1" applyFont="1" applyBorder="1" applyAlignment="1">
      <alignment horizontal="center" vertical="center"/>
    </xf>
    <xf numFmtId="164" fontId="20" fillId="0" borderId="39" xfId="0" applyNumberFormat="1" applyFont="1" applyBorder="1" applyAlignment="1">
      <alignment horizontal="center" vertical="center"/>
    </xf>
    <xf numFmtId="167" fontId="22" fillId="0" borderId="9" xfId="0" applyNumberFormat="1" applyFont="1" applyBorder="1" applyAlignment="1">
      <alignment horizontal="center" vertical="center"/>
    </xf>
    <xf numFmtId="3" fontId="22" fillId="0" borderId="9" xfId="0" applyNumberFormat="1" applyFont="1" applyBorder="1" applyAlignment="1">
      <alignment horizontal="left" vertical="center"/>
    </xf>
    <xf numFmtId="0" fontId="22" fillId="0" borderId="9" xfId="0" applyFont="1" applyBorder="1" applyAlignment="1">
      <alignment horizontal="center"/>
    </xf>
    <xf numFmtId="0" fontId="18" fillId="0" borderId="24" xfId="0" applyFont="1" applyBorder="1" applyAlignment="1">
      <alignment horizontal="left" vertical="center" wrapText="1"/>
    </xf>
    <xf numFmtId="0" fontId="19" fillId="0" borderId="39" xfId="0" applyFont="1" applyBorder="1" applyAlignment="1">
      <alignment horizontal="center" vertical="center"/>
    </xf>
    <xf numFmtId="0" fontId="22" fillId="0" borderId="9" xfId="0" applyFont="1" applyBorder="1" applyAlignment="1">
      <alignment horizontal="left" vertical="center"/>
    </xf>
    <xf numFmtId="0" fontId="22" fillId="0" borderId="1" xfId="0" applyFont="1" applyBorder="1" applyAlignment="1">
      <alignment horizontal="left" vertical="center"/>
    </xf>
    <xf numFmtId="164" fontId="23" fillId="0" borderId="1" xfId="0" applyNumberFormat="1" applyFont="1" applyBorder="1" applyAlignment="1">
      <alignment horizontal="center"/>
    </xf>
    <xf numFmtId="0" fontId="14" fillId="0" borderId="10" xfId="0" applyFont="1" applyBorder="1" applyAlignment="1">
      <alignment horizontal="center"/>
    </xf>
    <xf numFmtId="164" fontId="0" fillId="0" borderId="1" xfId="0" applyNumberFormat="1" applyBorder="1" applyAlignment="1">
      <alignment horizontal="center" vertical="center"/>
    </xf>
    <xf numFmtId="171" fontId="28" fillId="0" borderId="21" xfId="3" applyNumberFormat="1" applyFont="1" applyBorder="1" applyAlignment="1">
      <alignment horizontal="center"/>
    </xf>
    <xf numFmtId="0" fontId="28" fillId="0" borderId="19" xfId="3" applyFont="1" applyBorder="1" applyAlignment="1">
      <alignment horizontal="center"/>
    </xf>
    <xf numFmtId="0" fontId="28" fillId="0" borderId="4" xfId="3" applyFont="1" applyBorder="1" applyAlignment="1">
      <alignment horizontal="center"/>
    </xf>
    <xf numFmtId="171" fontId="27" fillId="0" borderId="2" xfId="3" applyNumberFormat="1" applyBorder="1" applyAlignment="1">
      <alignment horizontal="center"/>
    </xf>
    <xf numFmtId="0" fontId="27" fillId="0" borderId="1" xfId="3" applyBorder="1" applyAlignment="1">
      <alignment horizontal="center"/>
    </xf>
    <xf numFmtId="0" fontId="27" fillId="0" borderId="5" xfId="3" applyBorder="1" applyAlignment="1">
      <alignment horizontal="center"/>
    </xf>
    <xf numFmtId="2" fontId="27" fillId="0" borderId="1" xfId="3" applyNumberFormat="1" applyBorder="1"/>
    <xf numFmtId="2" fontId="27" fillId="0" borderId="1" xfId="3" applyNumberFormat="1" applyBorder="1" applyAlignment="1">
      <alignment horizontal="right"/>
    </xf>
    <xf numFmtId="0" fontId="27" fillId="0" borderId="10" xfId="3" applyBorder="1" applyAlignment="1">
      <alignment horizontal="center"/>
    </xf>
    <xf numFmtId="171" fontId="27" fillId="0" borderId="28" xfId="3" applyNumberFormat="1" applyBorder="1" applyAlignment="1">
      <alignment horizontal="center"/>
    </xf>
    <xf numFmtId="0" fontId="28" fillId="0" borderId="1" xfId="3" applyFont="1" applyBorder="1" applyAlignment="1">
      <alignment horizontal="right"/>
    </xf>
    <xf numFmtId="2" fontId="28" fillId="0" borderId="1" xfId="3" applyNumberFormat="1" applyFont="1" applyBorder="1" applyAlignment="1">
      <alignment horizontal="right"/>
    </xf>
    <xf numFmtId="0" fontId="28" fillId="0" borderId="4" xfId="3" applyFont="1" applyBorder="1" applyAlignment="1">
      <alignment horizontal="center" wrapText="1"/>
    </xf>
    <xf numFmtId="0" fontId="28" fillId="0" borderId="22" xfId="3" applyFont="1" applyBorder="1" applyAlignment="1">
      <alignment horizontal="center" wrapText="1"/>
    </xf>
    <xf numFmtId="164" fontId="20" fillId="0" borderId="0" xfId="0" applyNumberFormat="1" applyFont="1"/>
    <xf numFmtId="0" fontId="20" fillId="0" borderId="0" xfId="0" applyFont="1"/>
    <xf numFmtId="0" fontId="27" fillId="0" borderId="0" xfId="3"/>
    <xf numFmtId="171" fontId="27" fillId="0" borderId="0" xfId="3" applyNumberFormat="1" applyAlignment="1">
      <alignment horizontal="center"/>
    </xf>
    <xf numFmtId="0" fontId="27" fillId="0" borderId="0" xfId="3" applyAlignment="1">
      <alignment horizontal="center"/>
    </xf>
    <xf numFmtId="0" fontId="28" fillId="0" borderId="7" xfId="3" applyFont="1" applyBorder="1" applyAlignment="1">
      <alignment horizontal="right"/>
    </xf>
    <xf numFmtId="0" fontId="27" fillId="0" borderId="16" xfId="3" applyBorder="1"/>
    <xf numFmtId="0" fontId="25" fillId="0" borderId="22" xfId="0" applyFont="1" applyBorder="1" applyAlignment="1">
      <alignment horizontal="center"/>
    </xf>
    <xf numFmtId="0" fontId="25" fillId="0" borderId="3" xfId="0" applyFont="1" applyBorder="1" applyAlignment="1">
      <alignment horizontal="center"/>
    </xf>
    <xf numFmtId="0" fontId="25" fillId="0" borderId="42" xfId="0" applyFont="1" applyBorder="1" applyAlignment="1">
      <alignment horizontal="center"/>
    </xf>
    <xf numFmtId="164" fontId="10" fillId="0" borderId="1" xfId="2" applyNumberFormat="1" applyBorder="1" applyAlignment="1">
      <alignment horizontal="center"/>
    </xf>
    <xf numFmtId="14" fontId="10" fillId="0" borderId="1" xfId="2" applyNumberFormat="1" applyBorder="1" applyAlignment="1">
      <alignment horizontal="center"/>
    </xf>
    <xf numFmtId="0" fontId="21" fillId="0" borderId="1" xfId="0" applyFont="1" applyBorder="1" applyAlignment="1">
      <alignment horizontal="center"/>
    </xf>
    <xf numFmtId="0" fontId="0" fillId="0" borderId="1" xfId="2" applyFont="1" applyBorder="1" applyAlignment="1">
      <alignment horizontal="center" wrapText="1"/>
    </xf>
    <xf numFmtId="164" fontId="10" fillId="0" borderId="9" xfId="2" applyNumberFormat="1" applyBorder="1" applyAlignment="1">
      <alignment horizontal="center"/>
    </xf>
    <xf numFmtId="14" fontId="10" fillId="0" borderId="9" xfId="2" applyNumberFormat="1" applyBorder="1" applyAlignment="1">
      <alignment horizontal="center"/>
    </xf>
    <xf numFmtId="164" fontId="10" fillId="0" borderId="10" xfId="2" applyNumberFormat="1" applyBorder="1" applyAlignment="1">
      <alignment horizontal="center"/>
    </xf>
    <xf numFmtId="14" fontId="10" fillId="0" borderId="10" xfId="2" applyNumberFormat="1" applyBorder="1" applyAlignment="1">
      <alignment horizontal="center"/>
    </xf>
    <xf numFmtId="0" fontId="21" fillId="0" borderId="10" xfId="0" applyFont="1" applyBorder="1" applyAlignment="1">
      <alignment horizontal="center"/>
    </xf>
    <xf numFmtId="0" fontId="21" fillId="0" borderId="9" xfId="0" applyFont="1" applyBorder="1" applyAlignment="1">
      <alignment horizontal="center"/>
    </xf>
    <xf numFmtId="0" fontId="20" fillId="0" borderId="19" xfId="2" applyFont="1" applyBorder="1" applyAlignment="1">
      <alignment horizontal="center"/>
    </xf>
    <xf numFmtId="164" fontId="10" fillId="0" borderId="19" xfId="2" applyNumberFormat="1" applyBorder="1" applyAlignment="1">
      <alignment horizontal="center"/>
    </xf>
    <xf numFmtId="0" fontId="10" fillId="0" borderId="19" xfId="2" applyBorder="1" applyAlignment="1">
      <alignment horizontal="center"/>
    </xf>
    <xf numFmtId="14" fontId="10" fillId="0" borderId="19" xfId="2" applyNumberFormat="1" applyBorder="1" applyAlignment="1">
      <alignment horizontal="center"/>
    </xf>
    <xf numFmtId="17" fontId="10" fillId="0" borderId="1" xfId="2" applyNumberFormat="1" applyBorder="1" applyAlignment="1">
      <alignment horizontal="center"/>
    </xf>
    <xf numFmtId="17" fontId="10" fillId="0" borderId="10" xfId="2" applyNumberFormat="1" applyBorder="1" applyAlignment="1">
      <alignment horizontal="center"/>
    </xf>
    <xf numFmtId="0" fontId="0" fillId="0" borderId="10" xfId="0" applyBorder="1" applyAlignment="1">
      <alignment horizontal="center"/>
    </xf>
    <xf numFmtId="0" fontId="20" fillId="0" borderId="22" xfId="0" applyFont="1" applyBorder="1" applyAlignment="1">
      <alignment horizontal="center"/>
    </xf>
    <xf numFmtId="0" fontId="20" fillId="0" borderId="3" xfId="0" applyFont="1" applyBorder="1" applyAlignment="1">
      <alignment horizontal="center"/>
    </xf>
    <xf numFmtId="0" fontId="20" fillId="0" borderId="42" xfId="0" applyFont="1" applyBorder="1" applyAlignment="1">
      <alignment horizontal="center"/>
    </xf>
    <xf numFmtId="0" fontId="0" fillId="0" borderId="12" xfId="0" applyBorder="1" applyAlignment="1">
      <alignment horizontal="center" vertical="center"/>
    </xf>
    <xf numFmtId="17" fontId="10" fillId="0" borderId="9" xfId="2" applyNumberFormat="1" applyBorder="1" applyAlignment="1">
      <alignment horizontal="center"/>
    </xf>
    <xf numFmtId="0" fontId="0" fillId="0" borderId="9" xfId="0" applyBorder="1" applyAlignment="1">
      <alignment horizontal="center"/>
    </xf>
    <xf numFmtId="0" fontId="27" fillId="0" borderId="11" xfId="3" applyBorder="1" applyAlignment="1">
      <alignment horizontal="center"/>
    </xf>
    <xf numFmtId="2" fontId="27" fillId="0" borderId="10" xfId="3" applyNumberFormat="1" applyBorder="1"/>
    <xf numFmtId="0" fontId="27" fillId="0" borderId="55" xfId="3" applyBorder="1"/>
    <xf numFmtId="0" fontId="27" fillId="0" borderId="43" xfId="3" applyBorder="1"/>
    <xf numFmtId="2" fontId="27" fillId="0" borderId="9" xfId="3" applyNumberFormat="1" applyBorder="1"/>
    <xf numFmtId="1" fontId="29" fillId="0" borderId="53" xfId="3" applyNumberFormat="1" applyFont="1" applyBorder="1" applyAlignment="1">
      <alignment horizontal="center"/>
    </xf>
    <xf numFmtId="0" fontId="29" fillId="0" borderId="51" xfId="3" applyFont="1" applyBorder="1" applyAlignment="1">
      <alignment horizontal="center"/>
    </xf>
    <xf numFmtId="0" fontId="29" fillId="0" borderId="54" xfId="3" applyFont="1" applyBorder="1" applyAlignment="1">
      <alignment horizontal="center"/>
    </xf>
    <xf numFmtId="2" fontId="29" fillId="0" borderId="52" xfId="3" applyNumberFormat="1" applyFont="1" applyBorder="1"/>
    <xf numFmtId="0" fontId="19" fillId="0" borderId="1" xfId="0" applyFont="1" applyBorder="1" applyAlignment="1">
      <alignment horizontal="center" vertical="center"/>
    </xf>
    <xf numFmtId="165" fontId="19" fillId="0" borderId="1" xfId="0" applyNumberFormat="1" applyFont="1" applyBorder="1" applyAlignment="1">
      <alignment horizontal="center" vertical="center"/>
    </xf>
    <xf numFmtId="14" fontId="19" fillId="0" borderId="1" xfId="0" applyNumberFormat="1" applyFont="1" applyBorder="1" applyAlignment="1">
      <alignment horizontal="center"/>
    </xf>
    <xf numFmtId="0" fontId="19" fillId="0" borderId="9" xfId="0" applyFont="1" applyBorder="1" applyAlignment="1">
      <alignment horizontal="center" vertical="center"/>
    </xf>
    <xf numFmtId="0" fontId="19" fillId="0" borderId="9" xfId="0" applyFont="1" applyBorder="1" applyAlignment="1">
      <alignment horizontal="center"/>
    </xf>
    <xf numFmtId="164" fontId="19" fillId="0" borderId="9" xfId="0" applyNumberFormat="1" applyFont="1" applyBorder="1" applyAlignment="1">
      <alignment horizontal="center" vertical="center"/>
    </xf>
    <xf numFmtId="165" fontId="19" fillId="0" borderId="9" xfId="0" applyNumberFormat="1" applyFont="1" applyBorder="1" applyAlignment="1">
      <alignment horizontal="center" vertical="center"/>
    </xf>
    <xf numFmtId="0" fontId="19" fillId="0" borderId="1" xfId="0" applyFont="1" applyBorder="1" applyAlignment="1">
      <alignment wrapText="1"/>
    </xf>
    <xf numFmtId="0" fontId="22" fillId="0" borderId="12" xfId="0" applyFont="1" applyBorder="1" applyAlignment="1">
      <alignment horizontal="left" vertical="center"/>
    </xf>
    <xf numFmtId="0" fontId="23" fillId="0" borderId="12" xfId="0" applyFont="1" applyBorder="1" applyAlignment="1">
      <alignment horizontal="center"/>
    </xf>
    <xf numFmtId="0" fontId="22" fillId="0" borderId="12" xfId="0" applyFont="1" applyBorder="1" applyAlignment="1">
      <alignment horizontal="center"/>
    </xf>
    <xf numFmtId="14" fontId="22" fillId="0" borderId="0" xfId="0" applyNumberFormat="1" applyFont="1" applyAlignment="1">
      <alignment horizontal="center"/>
    </xf>
    <xf numFmtId="0" fontId="32" fillId="0" borderId="57" xfId="0" applyFont="1" applyBorder="1" applyAlignment="1">
      <alignment horizontal="center" vertical="center"/>
    </xf>
    <xf numFmtId="14" fontId="0" fillId="0" borderId="10" xfId="0" applyNumberFormat="1" applyBorder="1" applyAlignment="1">
      <alignment horizontal="center"/>
    </xf>
    <xf numFmtId="0" fontId="0" fillId="0" borderId="10" xfId="0" applyBorder="1" applyAlignment="1">
      <alignment wrapText="1"/>
    </xf>
    <xf numFmtId="14" fontId="0" fillId="0" borderId="10" xfId="0" applyNumberFormat="1" applyBorder="1"/>
    <xf numFmtId="0" fontId="27" fillId="0" borderId="1" xfId="3" applyBorder="1"/>
    <xf numFmtId="171" fontId="33" fillId="0" borderId="2" xfId="4" applyNumberFormat="1" applyBorder="1" applyAlignment="1">
      <alignment horizontal="center"/>
    </xf>
    <xf numFmtId="0" fontId="33" fillId="0" borderId="10" xfId="4" applyBorder="1" applyAlignment="1">
      <alignment horizontal="center" vertical="center"/>
    </xf>
    <xf numFmtId="0" fontId="33" fillId="0" borderId="5" xfId="4" applyBorder="1" applyAlignment="1">
      <alignment horizontal="center"/>
    </xf>
    <xf numFmtId="2" fontId="33" fillId="0" borderId="1" xfId="4" applyNumberFormat="1" applyBorder="1"/>
    <xf numFmtId="171" fontId="27" fillId="0" borderId="28" xfId="4" applyNumberFormat="1" applyFont="1" applyBorder="1" applyAlignment="1">
      <alignment horizontal="center"/>
    </xf>
    <xf numFmtId="171" fontId="33" fillId="0" borderId="28" xfId="4" applyNumberFormat="1" applyBorder="1" applyAlignment="1">
      <alignment horizontal="center"/>
    </xf>
    <xf numFmtId="2" fontId="33" fillId="0" borderId="10" xfId="4" applyNumberFormat="1" applyBorder="1"/>
    <xf numFmtId="0" fontId="33" fillId="0" borderId="1" xfId="4" applyBorder="1" applyAlignment="1">
      <alignment horizontal="center" vertical="center"/>
    </xf>
    <xf numFmtId="0" fontId="33" fillId="0" borderId="1" xfId="4" applyBorder="1" applyAlignment="1">
      <alignment horizontal="center"/>
    </xf>
    <xf numFmtId="0" fontId="27" fillId="0" borderId="58" xfId="3" applyBorder="1"/>
    <xf numFmtId="0" fontId="27" fillId="0" borderId="17" xfId="3" applyBorder="1"/>
    <xf numFmtId="14" fontId="22" fillId="0" borderId="39" xfId="0" applyNumberFormat="1" applyFont="1" applyBorder="1" applyAlignment="1">
      <alignment horizontal="center"/>
    </xf>
    <xf numFmtId="0" fontId="0" fillId="0" borderId="1" xfId="0" applyBorder="1" applyAlignment="1">
      <alignment vertical="center" wrapText="1"/>
    </xf>
    <xf numFmtId="14" fontId="0" fillId="0" borderId="1" xfId="0" applyNumberFormat="1" applyBorder="1"/>
    <xf numFmtId="14" fontId="19" fillId="0" borderId="9" xfId="0" applyNumberFormat="1" applyFont="1" applyBorder="1" applyAlignment="1">
      <alignment horizontal="center"/>
    </xf>
    <xf numFmtId="14" fontId="19" fillId="0" borderId="9" xfId="0" applyNumberFormat="1" applyFont="1" applyBorder="1"/>
    <xf numFmtId="14" fontId="0" fillId="0" borderId="9" xfId="0" applyNumberFormat="1" applyBorder="1" applyAlignment="1">
      <alignment horizontal="center"/>
    </xf>
    <xf numFmtId="0" fontId="19" fillId="0" borderId="43" xfId="0" applyFont="1" applyBorder="1" applyAlignment="1">
      <alignment horizontal="center" vertical="center"/>
    </xf>
    <xf numFmtId="0" fontId="25" fillId="0" borderId="19" xfId="0" applyFont="1" applyBorder="1" applyAlignment="1">
      <alignment horizontal="center"/>
    </xf>
    <xf numFmtId="0" fontId="25" fillId="0" borderId="1" xfId="0" applyFont="1" applyBorder="1" applyAlignment="1">
      <alignment horizontal="center"/>
    </xf>
    <xf numFmtId="1" fontId="20" fillId="0" borderId="19" xfId="2" applyNumberFormat="1" applyFont="1" applyBorder="1" applyAlignment="1">
      <alignment horizontal="center"/>
    </xf>
    <xf numFmtId="0" fontId="21" fillId="0" borderId="9" xfId="0" applyFont="1" applyBorder="1" applyAlignment="1">
      <alignment horizontal="center" vertical="center"/>
    </xf>
    <xf numFmtId="0" fontId="25" fillId="0" borderId="9" xfId="0" applyFont="1" applyBorder="1" applyAlignment="1">
      <alignment horizontal="center" vertical="center"/>
    </xf>
    <xf numFmtId="0" fontId="20" fillId="0" borderId="9" xfId="0" applyFont="1" applyBorder="1" applyAlignment="1">
      <alignment horizontal="center"/>
    </xf>
    <xf numFmtId="165" fontId="0" fillId="0" borderId="1" xfId="0" applyNumberFormat="1" applyBorder="1" applyAlignment="1">
      <alignment horizontal="center" vertical="center"/>
    </xf>
    <xf numFmtId="172" fontId="0" fillId="0" borderId="9" xfId="0" applyNumberFormat="1" applyBorder="1" applyAlignment="1">
      <alignment horizontal="center" vertical="center"/>
    </xf>
    <xf numFmtId="172" fontId="0" fillId="0" borderId="1" xfId="0" applyNumberFormat="1" applyBorder="1" applyAlignment="1">
      <alignment horizontal="center" vertical="center"/>
    </xf>
    <xf numFmtId="165" fontId="0" fillId="0" borderId="39" xfId="0" applyNumberFormat="1" applyBorder="1" applyAlignment="1">
      <alignment horizontal="center" vertical="center"/>
    </xf>
    <xf numFmtId="0" fontId="27" fillId="0" borderId="10" xfId="4" applyFont="1" applyBorder="1" applyAlignment="1">
      <alignment horizontal="center" vertical="center"/>
    </xf>
    <xf numFmtId="1" fontId="33" fillId="0" borderId="5" xfId="4" applyNumberFormat="1" applyBorder="1" applyAlignment="1">
      <alignment horizontal="center"/>
    </xf>
    <xf numFmtId="0" fontId="28" fillId="0" borderId="55" xfId="3" applyFont="1" applyBorder="1" applyAlignment="1">
      <alignment horizontal="right"/>
    </xf>
    <xf numFmtId="2" fontId="28" fillId="0" borderId="25" xfId="3" applyNumberFormat="1" applyFont="1" applyBorder="1" applyAlignment="1">
      <alignment horizontal="right"/>
    </xf>
    <xf numFmtId="2" fontId="0" fillId="0" borderId="9" xfId="0" applyNumberFormat="1" applyBorder="1" applyAlignment="1">
      <alignment horizontal="center" vertical="center" wrapText="1"/>
    </xf>
    <xf numFmtId="2" fontId="10" fillId="0" borderId="1" xfId="2" applyNumberFormat="1" applyBorder="1" applyAlignment="1">
      <alignment horizontal="center"/>
    </xf>
    <xf numFmtId="2" fontId="0" fillId="0" borderId="1" xfId="0" applyNumberFormat="1" applyBorder="1" applyAlignment="1">
      <alignment horizontal="center" vertical="center"/>
    </xf>
    <xf numFmtId="164" fontId="0" fillId="0" borderId="9" xfId="0" applyNumberFormat="1" applyBorder="1" applyAlignment="1">
      <alignment horizontal="center" vertical="center" wrapText="1"/>
    </xf>
    <xf numFmtId="17" fontId="0" fillId="0" borderId="0" xfId="0" applyNumberFormat="1"/>
    <xf numFmtId="14" fontId="0" fillId="0" borderId="0" xfId="0" applyNumberFormat="1"/>
    <xf numFmtId="171" fontId="27" fillId="0" borderId="8" xfId="3" applyNumberFormat="1" applyBorder="1" applyAlignment="1">
      <alignment horizontal="center"/>
    </xf>
    <xf numFmtId="0" fontId="27" fillId="0" borderId="9" xfId="3" applyBorder="1" applyAlignment="1">
      <alignment horizontal="center"/>
    </xf>
    <xf numFmtId="0" fontId="27" fillId="0" borderId="13" xfId="3" applyBorder="1" applyAlignment="1">
      <alignment horizontal="center" wrapText="1"/>
    </xf>
    <xf numFmtId="1" fontId="29" fillId="0" borderId="54" xfId="3" applyNumberFormat="1" applyFont="1" applyBorder="1" applyAlignment="1">
      <alignment horizont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3" fillId="0" borderId="19" xfId="0" applyFont="1" applyBorder="1" applyAlignment="1">
      <alignment horizontal="center"/>
    </xf>
    <xf numFmtId="0" fontId="22" fillId="0" borderId="0" xfId="0" applyFont="1"/>
    <xf numFmtId="0" fontId="22" fillId="0" borderId="1" xfId="0" applyFont="1" applyBorder="1"/>
    <xf numFmtId="0" fontId="22" fillId="0" borderId="39" xfId="0" applyFont="1" applyBorder="1"/>
    <xf numFmtId="0" fontId="22" fillId="0" borderId="39" xfId="0" applyFont="1" applyBorder="1" applyAlignment="1">
      <alignment horizontal="center"/>
    </xf>
    <xf numFmtId="0" fontId="22" fillId="0" borderId="39" xfId="0" applyFont="1" applyBorder="1" applyAlignment="1">
      <alignment horizontal="left" vertical="center"/>
    </xf>
    <xf numFmtId="14" fontId="22" fillId="0" borderId="39" xfId="0" applyNumberFormat="1" applyFont="1" applyBorder="1" applyAlignment="1">
      <alignment vertical="center"/>
    </xf>
    <xf numFmtId="14" fontId="22" fillId="0" borderId="1" xfId="0" applyNumberFormat="1" applyFont="1" applyBorder="1"/>
    <xf numFmtId="0" fontId="22" fillId="0" borderId="10" xfId="0" applyFont="1" applyBorder="1" applyAlignment="1">
      <alignment horizontal="left" vertical="center"/>
    </xf>
    <xf numFmtId="0" fontId="23" fillId="0" borderId="10" xfId="0" applyFont="1" applyBorder="1" applyAlignment="1">
      <alignment horizontal="center"/>
    </xf>
    <xf numFmtId="0" fontId="22" fillId="0" borderId="10" xfId="0" applyFont="1" applyBorder="1" applyAlignment="1">
      <alignment horizontal="left"/>
    </xf>
    <xf numFmtId="14" fontId="23" fillId="0" borderId="10" xfId="0" applyNumberFormat="1" applyFont="1" applyBorder="1" applyAlignment="1">
      <alignment horizontal="center"/>
    </xf>
    <xf numFmtId="0" fontId="20" fillId="0" borderId="19" xfId="0" applyFont="1" applyBorder="1"/>
    <xf numFmtId="0" fontId="20" fillId="0" borderId="1" xfId="0" applyFont="1" applyBorder="1"/>
    <xf numFmtId="0" fontId="20" fillId="0" borderId="39" xfId="0" applyFont="1" applyBorder="1"/>
    <xf numFmtId="0" fontId="25" fillId="0" borderId="39" xfId="0" applyFont="1" applyBorder="1" applyAlignment="1">
      <alignment horizontal="center"/>
    </xf>
    <xf numFmtId="164" fontId="0" fillId="0" borderId="9" xfId="0" applyNumberFormat="1" applyBorder="1" applyAlignment="1">
      <alignment horizontal="center"/>
    </xf>
    <xf numFmtId="0" fontId="15" fillId="0" borderId="14" xfId="0" applyFont="1" applyBorder="1" applyAlignment="1">
      <alignment horizontal="left" vertical="top" wrapText="1"/>
    </xf>
    <xf numFmtId="0" fontId="15" fillId="0" borderId="44" xfId="0" applyFont="1" applyBorder="1" applyAlignment="1">
      <alignment horizontal="left" vertical="top" wrapText="1"/>
    </xf>
    <xf numFmtId="0" fontId="19" fillId="0" borderId="44" xfId="0" applyFont="1" applyBorder="1" applyAlignment="1">
      <alignment horizontal="left" vertical="top"/>
    </xf>
    <xf numFmtId="0" fontId="19" fillId="0" borderId="33" xfId="0" applyFont="1" applyBorder="1" applyAlignment="1">
      <alignment horizontal="left" vertical="top"/>
    </xf>
    <xf numFmtId="0" fontId="0" fillId="0" borderId="0" xfId="0" applyAlignment="1">
      <alignment horizontal="left" wrapText="1"/>
    </xf>
    <xf numFmtId="0" fontId="12" fillId="0" borderId="19" xfId="0" applyFont="1" applyBorder="1" applyAlignment="1">
      <alignment horizontal="left" vertical="top" wrapText="1"/>
    </xf>
    <xf numFmtId="0" fontId="12" fillId="0" borderId="4" xfId="0" applyFont="1" applyBorder="1" applyAlignment="1">
      <alignment horizontal="left" vertical="top" wrapText="1"/>
    </xf>
    <xf numFmtId="0" fontId="14" fillId="0" borderId="56" xfId="0" applyFont="1" applyBorder="1" applyAlignment="1">
      <alignment horizontal="center" vertical="center" wrapText="1"/>
    </xf>
    <xf numFmtId="0" fontId="14" fillId="0" borderId="44" xfId="0" applyFont="1" applyBorder="1" applyAlignment="1">
      <alignment horizontal="center" vertical="center" wrapText="1"/>
    </xf>
    <xf numFmtId="0" fontId="0" fillId="0" borderId="44" xfId="0" applyBorder="1" applyAlignment="1">
      <alignment horizontal="center"/>
    </xf>
    <xf numFmtId="0" fontId="0" fillId="0" borderId="35" xfId="0" applyBorder="1" applyAlignment="1">
      <alignment horizontal="center"/>
    </xf>
    <xf numFmtId="0" fontId="14" fillId="0" borderId="44" xfId="0" applyFont="1" applyBorder="1" applyAlignment="1">
      <alignment horizontal="center" wrapText="1"/>
    </xf>
    <xf numFmtId="0" fontId="19" fillId="0" borderId="28"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8" xfId="0" applyFont="1" applyBorder="1" applyAlignment="1">
      <alignment horizontal="center" vertical="center" wrapText="1"/>
    </xf>
    <xf numFmtId="0" fontId="14" fillId="0" borderId="44" xfId="0" applyFont="1" applyBorder="1" applyAlignment="1">
      <alignment horizontal="center" vertical="center"/>
    </xf>
    <xf numFmtId="0" fontId="14" fillId="0" borderId="35" xfId="0" applyFont="1" applyBorder="1" applyAlignment="1">
      <alignment horizontal="center" vertical="center"/>
    </xf>
    <xf numFmtId="0" fontId="12" fillId="2" borderId="22" xfId="0" applyFont="1" applyFill="1" applyBorder="1" applyAlignment="1">
      <alignment horizontal="center" vertical="top" wrapText="1"/>
    </xf>
    <xf numFmtId="0" fontId="12" fillId="2" borderId="3" xfId="0" applyFont="1" applyFill="1" applyBorder="1" applyAlignment="1">
      <alignment horizontal="center" vertical="top" wrapText="1"/>
    </xf>
    <xf numFmtId="0" fontId="14" fillId="0" borderId="2" xfId="0" applyFont="1" applyBorder="1" applyAlignment="1">
      <alignment horizontal="left" vertical="top" wrapText="1"/>
    </xf>
    <xf numFmtId="0" fontId="0" fillId="0" borderId="2" xfId="0" applyBorder="1" applyAlignment="1">
      <alignment horizontal="left" vertical="top"/>
    </xf>
    <xf numFmtId="0" fontId="12" fillId="2" borderId="19"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0" borderId="19" xfId="0" applyFont="1" applyBorder="1" applyAlignment="1">
      <alignment horizontal="center" vertical="top" wrapText="1"/>
    </xf>
    <xf numFmtId="0" fontId="12" fillId="0" borderId="1" xfId="0" applyFont="1" applyBorder="1" applyAlignment="1">
      <alignment horizontal="center" vertical="top" wrapText="1"/>
    </xf>
    <xf numFmtId="0" fontId="12" fillId="0" borderId="21" xfId="0" applyFont="1" applyBorder="1" applyAlignment="1">
      <alignment horizontal="left" vertical="top"/>
    </xf>
    <xf numFmtId="0" fontId="12" fillId="0" borderId="2" xfId="0" applyFont="1" applyBorder="1" applyAlignment="1">
      <alignment horizontal="left" vertical="top"/>
    </xf>
    <xf numFmtId="0" fontId="12" fillId="0" borderId="1" xfId="0" applyFont="1" applyBorder="1" applyAlignment="1">
      <alignment horizontal="left" vertical="top" wrapText="1"/>
    </xf>
    <xf numFmtId="0" fontId="12" fillId="0" borderId="5" xfId="0" applyFont="1" applyBorder="1" applyAlignment="1">
      <alignment horizontal="left" vertical="top" wrapText="1"/>
    </xf>
    <xf numFmtId="0" fontId="12" fillId="2" borderId="21" xfId="0" applyFont="1" applyFill="1" applyBorder="1" applyAlignment="1">
      <alignment horizontal="center" vertical="top" wrapText="1"/>
    </xf>
    <xf numFmtId="0" fontId="12" fillId="2" borderId="2" xfId="0" applyFont="1" applyFill="1" applyBorder="1" applyAlignment="1">
      <alignment horizontal="center" vertical="top" wrapText="1"/>
    </xf>
    <xf numFmtId="0" fontId="12" fillId="0" borderId="19" xfId="0" applyFont="1" applyBorder="1" applyAlignment="1">
      <alignment horizontal="left" vertical="top"/>
    </xf>
    <xf numFmtId="0" fontId="12" fillId="0" borderId="1" xfId="0" applyFont="1" applyBorder="1" applyAlignment="1">
      <alignment horizontal="left" vertical="top"/>
    </xf>
  </cellXfs>
  <cellStyles count="10">
    <cellStyle name="Comma 2" xfId="6" xr:uid="{3A77A426-8AA7-4622-9FB1-9925422D5E8A}"/>
    <cellStyle name="Comma 2 2" xfId="9" xr:uid="{A3322A99-FD6B-4267-9ED3-5DE0E71F073C}"/>
    <cellStyle name="Currency 2" xfId="5" xr:uid="{90AEB2FD-6836-4849-90C2-6EC6E606C68B}"/>
    <cellStyle name="Currency 2 2" xfId="8" xr:uid="{44B04A9D-FB83-4119-9495-43E0CD608945}"/>
    <cellStyle name="Hyperlink" xfId="1" builtinId="8"/>
    <cellStyle name="Normal" xfId="0" builtinId="0"/>
    <cellStyle name="Normal 2" xfId="2" xr:uid="{00000000-0005-0000-0000-000002000000}"/>
    <cellStyle name="Normal 2 2" xfId="3" xr:uid="{00000000-0005-0000-0000-000003000000}"/>
    <cellStyle name="Normal 3" xfId="4" xr:uid="{B5D5A746-EFD5-4E7F-BE94-FAF654F78984}"/>
    <cellStyle name="Normal 3 2" xfId="7" xr:uid="{378D31FB-D3A9-44E7-83C0-C3A12E51687C}"/>
  </cellStyles>
  <dxfs count="19">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bgColor theme="5" tint="0.39994506668294322"/>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s>
  <tableStyles count="1" defaultTableStyle="TableStyleMedium9" defaultPivotStyle="PivotStyleLight16">
    <tableStyle name="Invisible" pivot="0" table="0" count="0" xr9:uid="{FFFBE277-E45A-4CC9-8058-8AE3C366CE4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13420</xdr:colOff>
      <xdr:row>5</xdr:row>
      <xdr:rowOff>30741</xdr:rowOff>
    </xdr:from>
    <xdr:to>
      <xdr:col>15</xdr:col>
      <xdr:colOff>645534</xdr:colOff>
      <xdr:row>50</xdr:row>
      <xdr:rowOff>159289</xdr:rowOff>
    </xdr:to>
    <xdr:pic>
      <xdr:nvPicPr>
        <xdr:cNvPr id="25" name="Picture 24">
          <a:extLst>
            <a:ext uri="{FF2B5EF4-FFF2-40B4-BE49-F238E27FC236}">
              <a16:creationId xmlns:a16="http://schemas.microsoft.com/office/drawing/2014/main" id="{5E19313E-BCC8-4BDF-B422-4A302EBD7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20" y="939946"/>
          <a:ext cx="11724409" cy="8311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isa Thomson" id="{C8DE7977-BAD6-4A22-8FA0-7747233D2182}" userId="S::LisaT@vgt.com.au::4330abbe-3ca2-4f1e-ab81-c4898ec7ea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36" dT="2020-05-15T01:51:16.26" personId="{C8DE7977-BAD6-4A22-8FA0-7747233D2182}" id="{CFCEF67D-88B4-4574-B687-1AF9D412DD5F}">
    <text>8956</text>
  </threadedComment>
</ThreadedComments>
</file>

<file path=xl/threadedComments/threadedComment2.xml><?xml version="1.0" encoding="utf-8"?>
<ThreadedComments xmlns="http://schemas.microsoft.com/office/spreadsheetml/2018/threadedcomments" xmlns:x="http://schemas.openxmlformats.org/spreadsheetml/2006/main">
  <threadedComment ref="I180" dT="2020-02-20T22:09:08.42" personId="{C8DE7977-BAD6-4A22-8FA0-7747233D2182}" id="{CFE42584-270D-4CA6-BD6C-BEDC36F63EEF}">
    <text>NAA191786</text>
  </threadedComment>
  <threadedComment ref="I188" dT="2020-02-27T03:26:36.47" personId="{C8DE7977-BAD6-4A22-8FA0-7747233D2182}" id="{BD20913E-7E27-4480-AF25-6C7586257E44}">
    <text>NAA200249</text>
  </threadedComment>
  <threadedComment ref="I190" dT="2020-03-09T00:39:48.29" personId="{C8DE7977-BAD6-4A22-8FA0-7747233D2182}" id="{53D4CAED-219A-4C5E-9353-CEB9D2B23720}">
    <text>NAA200266</text>
  </threadedComment>
  <threadedComment ref="I197" dT="2020-03-31T04:55:17.84" personId="{C8DE7977-BAD6-4A22-8FA0-7747233D2182}" id="{7BF1B7E8-273D-49FA-9E30-3CD26C19DBED}">
    <text>NAA20-0395</text>
  </threadedComment>
  <threadedComment ref="I198" dT="2020-05-15T01:49:19.59" personId="{C8DE7977-BAD6-4A22-8FA0-7747233D2182}" id="{0545A218-B215-48E9-B27D-A6A5981AD333}">
    <text>NAA200641</text>
  </threadedComment>
  <threadedComment ref="I199" dT="2020-05-20T01:58:19.32" personId="{C8DE7977-BAD6-4A22-8FA0-7747233D2182}" id="{CEDABD84-D16E-4D95-B8FC-9095D7C5CD18}">
    <text>NAA200713</text>
  </threadedComment>
  <threadedComment ref="I200" dT="2020-07-10T03:58:30.89" personId="{C8DE7977-BAD6-4A22-8FA0-7747233D2182}" id="{CAF33191-2CCF-4514-ADCB-7070A95DFDEC}">
    <text>NAA200957</text>
  </threadedComment>
  <threadedComment ref="I203" dT="2020-08-17T03:24:19.96" personId="{C8DE7977-BAD6-4A22-8FA0-7747233D2182}" id="{EE03F3C5-5617-49FE-99C7-B390103F080C}">
    <text>NAA201174</text>
  </threadedComment>
  <threadedComment ref="I205" dT="2020-08-17T03:25:33.39" personId="{C8DE7977-BAD6-4A22-8FA0-7747233D2182}" id="{F955EE78-D0E0-4FD5-9ED1-4CE726DECE3D}">
    <text>NAA201193</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epa.nsw.gov.au/prpoeoapp/ViewPOEOLicence.aspx?DOCID=110819&amp;SYSUID=1&amp;LICID=1027"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110819&amp;SYSUID=1&amp;LICID=1027"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epa.nsw.gov.au/prpoeoapp/ViewPOEOLicence.aspx?DOCID=110819&amp;SYSUID=1&amp;LICID=1027"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110819&amp;SYSUID=1&amp;LICID=1027"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110819&amp;SYSUID=1&amp;LICID=1027"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110819&amp;SYSUID=1&amp;LICID=1027"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110819&amp;SYSUID=1&amp;LICID=1027"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110819&amp;SYSUID=1&amp;LICID=1027"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110819&amp;SYSUID=1&amp;LICID=1027"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epa.nsw.gov.au/prpoeoapp/ViewPOEOLicence.aspx?DOCID=110819&amp;SYSUID=1&amp;LICID=1027"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epa.nsw.gov.au/prpoeoapp/ViewPOEOLicence.aspx?DOCID=110819&amp;SYSUID=1&amp;LICID=1027"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epa.nsw.gov.au/prpoeoapp/ViewPOEOLicence.aspx?DOCID=110819&amp;SYSUID=1&amp;LICID=1027"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epa.nsw.gov.au/prpoeoapp/ViewPOEOLicence.aspx?DOCID=110819&amp;SYSUID=1&amp;LICID=1027"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110819&amp;SYSUID=1&amp;LICID=10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16"/>
  <sheetViews>
    <sheetView zoomScale="98" zoomScaleNormal="98" workbookViewId="0">
      <pane ySplit="10" topLeftCell="A197" activePane="bottomLeft" state="frozen"/>
      <selection activeCell="B160" sqref="B160:F163"/>
      <selection pane="bottomLeft" activeCell="A227" sqref="A227"/>
    </sheetView>
  </sheetViews>
  <sheetFormatPr defaultRowHeight="15" x14ac:dyDescent="0.25"/>
  <cols>
    <col min="1" max="1" width="28.5703125" customWidth="1"/>
    <col min="3" max="3" width="14.7109375" customWidth="1"/>
    <col min="4" max="4" width="11.7109375" customWidth="1"/>
    <col min="5" max="5" width="13.7109375" customWidth="1"/>
    <col min="6" max="6" width="14.28515625" customWidth="1"/>
    <col min="7" max="7" width="22.28515625" customWidth="1"/>
    <col min="8" max="8" width="11.28515625" customWidth="1"/>
    <col min="9" max="9" width="12.28515625" customWidth="1"/>
    <col min="10" max="10" width="11.28515625" customWidth="1"/>
    <col min="11" max="11" width="9.85546875" customWidth="1"/>
  </cols>
  <sheetData>
    <row r="1" spans="1:5" x14ac:dyDescent="0.25">
      <c r="A1" s="406" t="s">
        <v>0</v>
      </c>
      <c r="B1" s="417">
        <v>1027</v>
      </c>
      <c r="C1" t="s">
        <v>190</v>
      </c>
    </row>
    <row r="2" spans="1:5" x14ac:dyDescent="0.25">
      <c r="A2" s="406" t="s">
        <v>1</v>
      </c>
      <c r="B2" t="s">
        <v>109</v>
      </c>
    </row>
    <row r="3" spans="1:5" x14ac:dyDescent="0.25">
      <c r="A3" s="406" t="s">
        <v>2</v>
      </c>
      <c r="B3" t="s">
        <v>28</v>
      </c>
    </row>
    <row r="4" spans="1:5" x14ac:dyDescent="0.25">
      <c r="A4" s="406" t="s">
        <v>3</v>
      </c>
      <c r="B4" s="1" t="s">
        <v>211</v>
      </c>
    </row>
    <row r="5" spans="1:5" x14ac:dyDescent="0.25">
      <c r="A5" s="406" t="s">
        <v>154</v>
      </c>
      <c r="B5" t="s">
        <v>176</v>
      </c>
    </row>
    <row r="6" spans="1:5" x14ac:dyDescent="0.25">
      <c r="A6" s="2" t="s">
        <v>155</v>
      </c>
      <c r="B6" t="s">
        <v>162</v>
      </c>
    </row>
    <row r="7" spans="1:5" x14ac:dyDescent="0.25">
      <c r="A7" s="2" t="s">
        <v>156</v>
      </c>
      <c r="B7" t="s">
        <v>241</v>
      </c>
    </row>
    <row r="8" spans="1:5" x14ac:dyDescent="0.25">
      <c r="A8" s="406" t="s">
        <v>206</v>
      </c>
      <c r="B8" t="s">
        <v>207</v>
      </c>
    </row>
    <row r="9" spans="1:5" ht="15.75" thickBot="1" x14ac:dyDescent="0.3"/>
    <row r="10" spans="1:5" ht="26.25" x14ac:dyDescent="0.25">
      <c r="A10" s="549" t="s">
        <v>126</v>
      </c>
      <c r="B10" s="550" t="s">
        <v>214</v>
      </c>
      <c r="C10" s="561" t="s">
        <v>215</v>
      </c>
      <c r="D10" s="551" t="s">
        <v>216</v>
      </c>
      <c r="E10" s="562" t="s">
        <v>217</v>
      </c>
    </row>
    <row r="11" spans="1:5" x14ac:dyDescent="0.25">
      <c r="A11" s="552">
        <v>43150</v>
      </c>
      <c r="B11" s="553">
        <v>687</v>
      </c>
      <c r="C11" s="554"/>
      <c r="D11" s="554"/>
      <c r="E11" s="555"/>
    </row>
    <row r="12" spans="1:5" x14ac:dyDescent="0.25">
      <c r="A12" s="552">
        <v>43164</v>
      </c>
      <c r="B12" s="553">
        <v>744</v>
      </c>
      <c r="C12" s="554">
        <f t="shared" ref="C12:C36" si="0">B12-B11</f>
        <v>57</v>
      </c>
      <c r="D12" s="554">
        <f t="shared" ref="D12:D36" si="1">A12-A11</f>
        <v>14</v>
      </c>
      <c r="E12" s="555">
        <f t="shared" ref="E12:E36" si="2">C12/D12</f>
        <v>4.0714285714285712</v>
      </c>
    </row>
    <row r="13" spans="1:5" x14ac:dyDescent="0.25">
      <c r="A13" s="552">
        <v>43192</v>
      </c>
      <c r="B13" s="553">
        <v>848</v>
      </c>
      <c r="C13" s="554">
        <f t="shared" si="0"/>
        <v>104</v>
      </c>
      <c r="D13" s="554">
        <f t="shared" si="1"/>
        <v>28</v>
      </c>
      <c r="E13" s="555">
        <f t="shared" si="2"/>
        <v>3.7142857142857144</v>
      </c>
    </row>
    <row r="14" spans="1:5" x14ac:dyDescent="0.25">
      <c r="A14" s="552">
        <v>43206</v>
      </c>
      <c r="B14" s="553">
        <v>895</v>
      </c>
      <c r="C14" s="554">
        <f t="shared" si="0"/>
        <v>47</v>
      </c>
      <c r="D14" s="554">
        <f t="shared" si="1"/>
        <v>14</v>
      </c>
      <c r="E14" s="556">
        <f t="shared" si="2"/>
        <v>3.3571428571428572</v>
      </c>
    </row>
    <row r="15" spans="1:5" x14ac:dyDescent="0.25">
      <c r="A15" s="552">
        <v>43227</v>
      </c>
      <c r="B15" s="553">
        <v>972</v>
      </c>
      <c r="C15" s="554">
        <f t="shared" si="0"/>
        <v>77</v>
      </c>
      <c r="D15" s="554">
        <f t="shared" si="1"/>
        <v>21</v>
      </c>
      <c r="E15" s="555">
        <f t="shared" si="2"/>
        <v>3.6666666666666665</v>
      </c>
    </row>
    <row r="16" spans="1:5" x14ac:dyDescent="0.25">
      <c r="A16" s="552">
        <v>43239</v>
      </c>
      <c r="B16" s="553">
        <v>1021</v>
      </c>
      <c r="C16" s="554">
        <f t="shared" si="0"/>
        <v>49</v>
      </c>
      <c r="D16" s="554">
        <f t="shared" si="1"/>
        <v>12</v>
      </c>
      <c r="E16" s="555">
        <f t="shared" si="2"/>
        <v>4.083333333333333</v>
      </c>
    </row>
    <row r="17" spans="1:5" x14ac:dyDescent="0.25">
      <c r="A17" s="552">
        <v>43346</v>
      </c>
      <c r="B17" s="557">
        <v>1398</v>
      </c>
      <c r="C17" s="554">
        <f t="shared" si="0"/>
        <v>377</v>
      </c>
      <c r="D17" s="554">
        <f t="shared" si="1"/>
        <v>107</v>
      </c>
      <c r="E17" s="555">
        <f t="shared" si="2"/>
        <v>3.5233644859813085</v>
      </c>
    </row>
    <row r="18" spans="1:5" x14ac:dyDescent="0.25">
      <c r="A18" s="552">
        <v>43354</v>
      </c>
      <c r="B18" s="557">
        <v>1419</v>
      </c>
      <c r="C18" s="554">
        <f t="shared" si="0"/>
        <v>21</v>
      </c>
      <c r="D18" s="554">
        <f t="shared" si="1"/>
        <v>8</v>
      </c>
      <c r="E18" s="555">
        <f t="shared" si="2"/>
        <v>2.625</v>
      </c>
    </row>
    <row r="19" spans="1:5" x14ac:dyDescent="0.25">
      <c r="A19" s="552">
        <v>43360</v>
      </c>
      <c r="B19" s="557">
        <v>1438</v>
      </c>
      <c r="C19" s="554">
        <f t="shared" si="0"/>
        <v>19</v>
      </c>
      <c r="D19" s="554">
        <f t="shared" si="1"/>
        <v>6</v>
      </c>
      <c r="E19" s="555">
        <f t="shared" si="2"/>
        <v>3.1666666666666665</v>
      </c>
    </row>
    <row r="20" spans="1:5" x14ac:dyDescent="0.25">
      <c r="A20" s="552">
        <v>43368</v>
      </c>
      <c r="B20" s="553">
        <v>1464</v>
      </c>
      <c r="C20" s="554">
        <f t="shared" si="0"/>
        <v>26</v>
      </c>
      <c r="D20" s="554">
        <f t="shared" si="1"/>
        <v>8</v>
      </c>
      <c r="E20" s="555">
        <f t="shared" si="2"/>
        <v>3.25</v>
      </c>
    </row>
    <row r="21" spans="1:5" x14ac:dyDescent="0.25">
      <c r="A21" s="552">
        <v>43374</v>
      </c>
      <c r="B21" s="553">
        <v>1485</v>
      </c>
      <c r="C21" s="554">
        <f t="shared" si="0"/>
        <v>21</v>
      </c>
      <c r="D21" s="554">
        <f t="shared" si="1"/>
        <v>6</v>
      </c>
      <c r="E21" s="555">
        <f t="shared" si="2"/>
        <v>3.5</v>
      </c>
    </row>
    <row r="22" spans="1:5" x14ac:dyDescent="0.25">
      <c r="A22" s="552">
        <v>43389</v>
      </c>
      <c r="B22" s="553">
        <v>1528</v>
      </c>
      <c r="C22" s="554">
        <f t="shared" si="0"/>
        <v>43</v>
      </c>
      <c r="D22" s="554">
        <f t="shared" si="1"/>
        <v>15</v>
      </c>
      <c r="E22" s="555">
        <f t="shared" si="2"/>
        <v>2.8666666666666667</v>
      </c>
    </row>
    <row r="23" spans="1:5" x14ac:dyDescent="0.25">
      <c r="A23" s="552">
        <v>43395</v>
      </c>
      <c r="B23" s="553">
        <v>1547</v>
      </c>
      <c r="C23" s="554">
        <f t="shared" si="0"/>
        <v>19</v>
      </c>
      <c r="D23" s="554">
        <f t="shared" si="1"/>
        <v>6</v>
      </c>
      <c r="E23" s="555">
        <f t="shared" si="2"/>
        <v>3.1666666666666665</v>
      </c>
    </row>
    <row r="24" spans="1:5" x14ac:dyDescent="0.25">
      <c r="A24" s="552">
        <v>43404</v>
      </c>
      <c r="B24" s="553">
        <v>1573</v>
      </c>
      <c r="C24" s="554">
        <f t="shared" si="0"/>
        <v>26</v>
      </c>
      <c r="D24" s="554">
        <f t="shared" si="1"/>
        <v>9</v>
      </c>
      <c r="E24" s="555">
        <f t="shared" si="2"/>
        <v>2.8888888888888888</v>
      </c>
    </row>
    <row r="25" spans="1:5" x14ac:dyDescent="0.25">
      <c r="A25" s="552">
        <v>43410</v>
      </c>
      <c r="B25" s="553">
        <v>1594</v>
      </c>
      <c r="C25" s="554">
        <f t="shared" si="0"/>
        <v>21</v>
      </c>
      <c r="D25" s="554">
        <f t="shared" si="1"/>
        <v>6</v>
      </c>
      <c r="E25" s="555">
        <f t="shared" si="2"/>
        <v>3.5</v>
      </c>
    </row>
    <row r="26" spans="1:5" x14ac:dyDescent="0.25">
      <c r="A26" s="552">
        <v>43438</v>
      </c>
      <c r="B26" s="553">
        <v>1713</v>
      </c>
      <c r="C26" s="554">
        <f t="shared" si="0"/>
        <v>119</v>
      </c>
      <c r="D26" s="554">
        <f t="shared" si="1"/>
        <v>28</v>
      </c>
      <c r="E26" s="555">
        <f t="shared" si="2"/>
        <v>4.25</v>
      </c>
    </row>
    <row r="27" spans="1:5" x14ac:dyDescent="0.25">
      <c r="A27" s="552">
        <v>43447</v>
      </c>
      <c r="B27" s="553">
        <v>1747</v>
      </c>
      <c r="C27" s="554">
        <f t="shared" si="0"/>
        <v>34</v>
      </c>
      <c r="D27" s="554">
        <f t="shared" si="1"/>
        <v>9</v>
      </c>
      <c r="E27" s="555">
        <f t="shared" si="2"/>
        <v>3.7777777777777777</v>
      </c>
    </row>
    <row r="28" spans="1:5" x14ac:dyDescent="0.25">
      <c r="A28" s="552">
        <v>43452</v>
      </c>
      <c r="B28" s="553">
        <v>1760</v>
      </c>
      <c r="C28" s="554">
        <f t="shared" si="0"/>
        <v>13</v>
      </c>
      <c r="D28" s="554">
        <f t="shared" si="1"/>
        <v>5</v>
      </c>
      <c r="E28" s="555">
        <f t="shared" si="2"/>
        <v>2.6</v>
      </c>
    </row>
    <row r="29" spans="1:5" x14ac:dyDescent="0.25">
      <c r="A29" s="552">
        <v>43458</v>
      </c>
      <c r="B29" s="553">
        <v>1760</v>
      </c>
      <c r="C29" s="554">
        <f t="shared" si="0"/>
        <v>0</v>
      </c>
      <c r="D29" s="554">
        <f t="shared" si="1"/>
        <v>6</v>
      </c>
      <c r="E29" s="555">
        <f t="shared" si="2"/>
        <v>0</v>
      </c>
    </row>
    <row r="30" spans="1:5" x14ac:dyDescent="0.25">
      <c r="A30" s="552">
        <v>43466</v>
      </c>
      <c r="B30" s="553">
        <v>1760</v>
      </c>
      <c r="C30" s="554">
        <f t="shared" si="0"/>
        <v>0</v>
      </c>
      <c r="D30" s="554">
        <f t="shared" si="1"/>
        <v>8</v>
      </c>
      <c r="E30" s="555">
        <f t="shared" si="2"/>
        <v>0</v>
      </c>
    </row>
    <row r="31" spans="1:5" x14ac:dyDescent="0.25">
      <c r="A31" s="552">
        <v>43470</v>
      </c>
      <c r="B31" s="553">
        <v>1760</v>
      </c>
      <c r="C31" s="554">
        <f t="shared" si="0"/>
        <v>0</v>
      </c>
      <c r="D31" s="554">
        <f t="shared" si="1"/>
        <v>4</v>
      </c>
      <c r="E31" s="555">
        <f t="shared" si="2"/>
        <v>0</v>
      </c>
    </row>
    <row r="32" spans="1:5" x14ac:dyDescent="0.25">
      <c r="A32" s="552">
        <v>43486</v>
      </c>
      <c r="B32" s="553">
        <v>1796</v>
      </c>
      <c r="C32" s="554">
        <f t="shared" si="0"/>
        <v>36</v>
      </c>
      <c r="D32" s="554">
        <f t="shared" si="1"/>
        <v>16</v>
      </c>
      <c r="E32" s="555">
        <f t="shared" si="2"/>
        <v>2.25</v>
      </c>
    </row>
    <row r="33" spans="1:7" x14ac:dyDescent="0.25">
      <c r="A33" s="552">
        <v>43491</v>
      </c>
      <c r="B33" s="557">
        <v>1817</v>
      </c>
      <c r="C33" s="554">
        <f t="shared" si="0"/>
        <v>21</v>
      </c>
      <c r="D33" s="554">
        <f t="shared" si="1"/>
        <v>5</v>
      </c>
      <c r="E33" s="555">
        <f t="shared" si="2"/>
        <v>4.2</v>
      </c>
    </row>
    <row r="34" spans="1:7" x14ac:dyDescent="0.25">
      <c r="A34" s="552">
        <v>43506</v>
      </c>
      <c r="B34" s="557">
        <v>1861</v>
      </c>
      <c r="C34" s="554">
        <f t="shared" si="0"/>
        <v>44</v>
      </c>
      <c r="D34" s="554">
        <f t="shared" si="1"/>
        <v>15</v>
      </c>
      <c r="E34" s="555">
        <f t="shared" si="2"/>
        <v>2.9333333333333331</v>
      </c>
    </row>
    <row r="35" spans="1:7" x14ac:dyDescent="0.25">
      <c r="A35" s="552">
        <v>43511</v>
      </c>
      <c r="B35" s="557">
        <v>1861</v>
      </c>
      <c r="C35" s="554">
        <f t="shared" si="0"/>
        <v>0</v>
      </c>
      <c r="D35" s="554">
        <f t="shared" si="1"/>
        <v>5</v>
      </c>
      <c r="E35" s="555">
        <f t="shared" si="2"/>
        <v>0</v>
      </c>
    </row>
    <row r="36" spans="1:7" ht="15.75" thickBot="1" x14ac:dyDescent="0.3">
      <c r="A36" s="558">
        <v>43521</v>
      </c>
      <c r="B36" s="557">
        <v>1903</v>
      </c>
      <c r="C36" s="596">
        <f t="shared" si="0"/>
        <v>42</v>
      </c>
      <c r="D36" s="596">
        <f t="shared" si="1"/>
        <v>10</v>
      </c>
      <c r="E36" s="597">
        <f t="shared" si="2"/>
        <v>4.2</v>
      </c>
    </row>
    <row r="37" spans="1:7" ht="15.75" thickBot="1" x14ac:dyDescent="0.3">
      <c r="A37" s="601" t="s">
        <v>243</v>
      </c>
      <c r="B37" s="602" t="s">
        <v>218</v>
      </c>
      <c r="C37" s="603">
        <f>SUM(C12:C36)</f>
        <v>1216</v>
      </c>
      <c r="D37" s="603">
        <f>SUM(D12:D36)</f>
        <v>371</v>
      </c>
      <c r="E37" s="604">
        <f>C37/D37</f>
        <v>3.2776280323450133</v>
      </c>
      <c r="F37" s="563">
        <f>C37/52</f>
        <v>23.384615384615383</v>
      </c>
      <c r="G37" s="564" t="s">
        <v>223</v>
      </c>
    </row>
    <row r="38" spans="1:7" x14ac:dyDescent="0.25">
      <c r="A38" s="565"/>
      <c r="B38" s="565"/>
      <c r="C38" s="598"/>
      <c r="D38" s="599"/>
      <c r="E38" s="600"/>
    </row>
    <row r="39" spans="1:7" x14ac:dyDescent="0.25">
      <c r="A39" s="566"/>
      <c r="B39" s="567"/>
      <c r="C39" s="569"/>
      <c r="D39" s="568" t="s">
        <v>219</v>
      </c>
      <c r="E39" s="559">
        <f>COUNT(D12:D36)</f>
        <v>25</v>
      </c>
    </row>
    <row r="40" spans="1:7" x14ac:dyDescent="0.25">
      <c r="A40" s="566"/>
      <c r="B40" s="567"/>
      <c r="C40" s="569"/>
      <c r="D40" s="568" t="s">
        <v>220</v>
      </c>
      <c r="E40" s="560">
        <f>MIN(E12:E36)</f>
        <v>0</v>
      </c>
    </row>
    <row r="41" spans="1:7" x14ac:dyDescent="0.25">
      <c r="A41" s="565"/>
      <c r="B41" s="565"/>
      <c r="C41" s="569"/>
      <c r="D41" s="568" t="s">
        <v>221</v>
      </c>
      <c r="E41" s="560">
        <f>AVERAGE(E12:E36)</f>
        <v>2.8636488651535381</v>
      </c>
    </row>
    <row r="42" spans="1:7" x14ac:dyDescent="0.25">
      <c r="A42" s="566"/>
      <c r="B42" s="567"/>
      <c r="C42" s="569"/>
      <c r="D42" s="568" t="s">
        <v>222</v>
      </c>
      <c r="E42" s="560">
        <f>MAX(E12:E36)</f>
        <v>4.25</v>
      </c>
    </row>
    <row r="43" spans="1:7" ht="15.75" thickBot="1" x14ac:dyDescent="0.3"/>
    <row r="44" spans="1:7" ht="26.25" x14ac:dyDescent="0.25">
      <c r="A44" s="549" t="s">
        <v>126</v>
      </c>
      <c r="B44" s="550" t="s">
        <v>214</v>
      </c>
      <c r="C44" s="561" t="s">
        <v>215</v>
      </c>
      <c r="D44" s="551" t="s">
        <v>216</v>
      </c>
      <c r="E44" s="562" t="s">
        <v>217</v>
      </c>
    </row>
    <row r="45" spans="1:7" x14ac:dyDescent="0.25">
      <c r="A45" s="622">
        <v>43521</v>
      </c>
      <c r="B45" s="623">
        <v>1903</v>
      </c>
      <c r="C45" s="624"/>
      <c r="D45" s="624"/>
      <c r="E45" s="625"/>
    </row>
    <row r="46" spans="1:7" x14ac:dyDescent="0.25">
      <c r="A46" s="622">
        <v>43544</v>
      </c>
      <c r="B46" s="623">
        <v>1969</v>
      </c>
      <c r="C46" s="624">
        <v>66</v>
      </c>
      <c r="D46" s="624">
        <v>23</v>
      </c>
      <c r="E46" s="625">
        <v>2.8695652173913042</v>
      </c>
    </row>
    <row r="47" spans="1:7" x14ac:dyDescent="0.25">
      <c r="A47" s="622">
        <v>43558</v>
      </c>
      <c r="B47" s="623">
        <v>2007</v>
      </c>
      <c r="C47" s="624">
        <v>38</v>
      </c>
      <c r="D47" s="624">
        <v>14</v>
      </c>
      <c r="E47" s="625">
        <v>2.7142857142857144</v>
      </c>
    </row>
    <row r="48" spans="1:7" x14ac:dyDescent="0.25">
      <c r="A48" s="622">
        <v>43564</v>
      </c>
      <c r="B48" s="623">
        <v>2030</v>
      </c>
      <c r="C48" s="624">
        <v>23</v>
      </c>
      <c r="D48" s="624">
        <v>6</v>
      </c>
      <c r="E48" s="625">
        <v>3.8333333333333335</v>
      </c>
    </row>
    <row r="49" spans="1:5" x14ac:dyDescent="0.25">
      <c r="A49" s="626">
        <v>43572</v>
      </c>
      <c r="B49" s="623">
        <v>2050</v>
      </c>
      <c r="C49" s="624">
        <v>20</v>
      </c>
      <c r="D49" s="624">
        <v>8</v>
      </c>
      <c r="E49" s="625">
        <v>2.5</v>
      </c>
    </row>
    <row r="50" spans="1:5" x14ac:dyDescent="0.25">
      <c r="A50" s="627">
        <v>43581</v>
      </c>
      <c r="B50" s="623">
        <v>2064</v>
      </c>
      <c r="C50" s="624">
        <v>14</v>
      </c>
      <c r="D50" s="624">
        <v>9</v>
      </c>
      <c r="E50" s="625">
        <v>1.5555555555555556</v>
      </c>
    </row>
    <row r="51" spans="1:5" x14ac:dyDescent="0.25">
      <c r="A51" s="627">
        <v>43613</v>
      </c>
      <c r="B51" s="623">
        <v>2155</v>
      </c>
      <c r="C51" s="624">
        <v>91</v>
      </c>
      <c r="D51" s="624">
        <v>32</v>
      </c>
      <c r="E51" s="625">
        <v>2.84375</v>
      </c>
    </row>
    <row r="52" spans="1:5" x14ac:dyDescent="0.25">
      <c r="A52" s="627">
        <v>43620</v>
      </c>
      <c r="B52" s="623">
        <v>2170</v>
      </c>
      <c r="C52" s="624">
        <v>15</v>
      </c>
      <c r="D52" s="624">
        <v>7</v>
      </c>
      <c r="E52" s="625">
        <v>2.1428571428571428</v>
      </c>
    </row>
    <row r="53" spans="1:5" x14ac:dyDescent="0.25">
      <c r="A53" s="627">
        <v>43629</v>
      </c>
      <c r="B53" s="623">
        <v>2196</v>
      </c>
      <c r="C53" s="624">
        <v>26</v>
      </c>
      <c r="D53" s="624">
        <v>9</v>
      </c>
      <c r="E53" s="625">
        <v>2.8888888888888888</v>
      </c>
    </row>
    <row r="54" spans="1:5" x14ac:dyDescent="0.25">
      <c r="A54" s="627">
        <v>43648</v>
      </c>
      <c r="B54" s="623">
        <v>2257</v>
      </c>
      <c r="C54" s="624">
        <v>61</v>
      </c>
      <c r="D54" s="624">
        <v>19</v>
      </c>
      <c r="E54" s="625">
        <v>3.2105263157894739</v>
      </c>
    </row>
    <row r="55" spans="1:5" x14ac:dyDescent="0.25">
      <c r="A55" s="627">
        <v>43654</v>
      </c>
      <c r="B55" s="623">
        <v>2272</v>
      </c>
      <c r="C55" s="624">
        <v>15</v>
      </c>
      <c r="D55" s="624">
        <v>6</v>
      </c>
      <c r="E55" s="625">
        <v>2.5</v>
      </c>
    </row>
    <row r="56" spans="1:5" x14ac:dyDescent="0.25">
      <c r="A56" s="627">
        <v>43661</v>
      </c>
      <c r="B56" s="623">
        <v>2294</v>
      </c>
      <c r="C56" s="624">
        <v>22</v>
      </c>
      <c r="D56" s="624">
        <v>7</v>
      </c>
      <c r="E56" s="625">
        <v>3.1428571428571428</v>
      </c>
    </row>
    <row r="57" spans="1:5" x14ac:dyDescent="0.25">
      <c r="A57" s="627">
        <v>43669</v>
      </c>
      <c r="B57" s="623">
        <v>2310</v>
      </c>
      <c r="C57" s="624">
        <v>16</v>
      </c>
      <c r="D57" s="624">
        <v>8</v>
      </c>
      <c r="E57" s="625">
        <v>2</v>
      </c>
    </row>
    <row r="58" spans="1:5" x14ac:dyDescent="0.25">
      <c r="A58" s="627">
        <v>43676</v>
      </c>
      <c r="B58" s="623">
        <v>2326</v>
      </c>
      <c r="C58" s="624">
        <v>16</v>
      </c>
      <c r="D58" s="624">
        <v>7</v>
      </c>
      <c r="E58" s="625">
        <v>2.2857142857142856</v>
      </c>
    </row>
    <row r="59" spans="1:5" x14ac:dyDescent="0.25">
      <c r="A59" s="627">
        <v>43680</v>
      </c>
      <c r="B59" s="623">
        <v>2337</v>
      </c>
      <c r="C59" s="624">
        <v>11</v>
      </c>
      <c r="D59" s="624">
        <v>4</v>
      </c>
      <c r="E59" s="625">
        <v>2.75</v>
      </c>
    </row>
    <row r="60" spans="1:5" x14ac:dyDescent="0.25">
      <c r="A60" s="627">
        <v>43691</v>
      </c>
      <c r="B60" s="623">
        <v>2353</v>
      </c>
      <c r="C60" s="624">
        <v>16</v>
      </c>
      <c r="D60" s="624">
        <v>11</v>
      </c>
      <c r="E60" s="625">
        <v>1.4545454545454546</v>
      </c>
    </row>
    <row r="61" spans="1:5" x14ac:dyDescent="0.25">
      <c r="A61" s="627">
        <v>43696</v>
      </c>
      <c r="B61" s="623">
        <v>2366</v>
      </c>
      <c r="C61" s="624">
        <v>13</v>
      </c>
      <c r="D61" s="624">
        <v>5</v>
      </c>
      <c r="E61" s="625">
        <v>2.6</v>
      </c>
    </row>
    <row r="62" spans="1:5" x14ac:dyDescent="0.25">
      <c r="A62" s="627">
        <v>43703</v>
      </c>
      <c r="B62" s="623">
        <v>2384</v>
      </c>
      <c r="C62" s="624">
        <v>18</v>
      </c>
      <c r="D62" s="624">
        <v>7</v>
      </c>
      <c r="E62" s="625">
        <v>2.5714285714285716</v>
      </c>
    </row>
    <row r="63" spans="1:5" x14ac:dyDescent="0.25">
      <c r="A63" s="627">
        <v>43710</v>
      </c>
      <c r="B63" s="623">
        <v>2409</v>
      </c>
      <c r="C63" s="624">
        <v>25</v>
      </c>
      <c r="D63" s="624">
        <v>7</v>
      </c>
      <c r="E63" s="625">
        <v>3.5714285714285716</v>
      </c>
    </row>
    <row r="64" spans="1:5" x14ac:dyDescent="0.25">
      <c r="A64" s="627">
        <v>43718</v>
      </c>
      <c r="B64" s="623">
        <v>2422</v>
      </c>
      <c r="C64" s="624">
        <v>13</v>
      </c>
      <c r="D64" s="624">
        <v>8</v>
      </c>
      <c r="E64" s="628">
        <v>1.625</v>
      </c>
    </row>
    <row r="65" spans="1:7" x14ac:dyDescent="0.25">
      <c r="A65" s="627">
        <v>43738</v>
      </c>
      <c r="B65" s="623">
        <v>2476</v>
      </c>
      <c r="C65" s="624">
        <v>54</v>
      </c>
      <c r="D65" s="624">
        <v>20</v>
      </c>
      <c r="E65" s="628">
        <v>2.7</v>
      </c>
    </row>
    <row r="66" spans="1:7" x14ac:dyDescent="0.25">
      <c r="A66" s="627">
        <v>43767</v>
      </c>
      <c r="B66" s="623">
        <v>2545</v>
      </c>
      <c r="C66" s="624">
        <v>69</v>
      </c>
      <c r="D66" s="624">
        <v>29</v>
      </c>
      <c r="E66" s="628">
        <v>2.3793103448275863</v>
      </c>
    </row>
    <row r="67" spans="1:7" x14ac:dyDescent="0.25">
      <c r="A67" s="627">
        <v>43784</v>
      </c>
      <c r="B67" s="623">
        <v>2592</v>
      </c>
      <c r="C67" s="624">
        <v>47</v>
      </c>
      <c r="D67" s="624">
        <v>17</v>
      </c>
      <c r="E67" s="628">
        <v>2.7647058823529411</v>
      </c>
    </row>
    <row r="68" spans="1:7" x14ac:dyDescent="0.25">
      <c r="A68" s="627">
        <v>43787</v>
      </c>
      <c r="B68" s="623">
        <v>2596</v>
      </c>
      <c r="C68" s="624">
        <v>4</v>
      </c>
      <c r="D68" s="624">
        <v>3</v>
      </c>
      <c r="E68" s="628">
        <v>1.3333333333333333</v>
      </c>
    </row>
    <row r="69" spans="1:7" x14ac:dyDescent="0.25">
      <c r="A69" s="627">
        <v>43805</v>
      </c>
      <c r="B69" s="629">
        <v>2646</v>
      </c>
      <c r="C69" s="624">
        <v>50</v>
      </c>
      <c r="D69" s="624">
        <v>18</v>
      </c>
      <c r="E69" s="628">
        <v>2.7777777777777777</v>
      </c>
    </row>
    <row r="70" spans="1:7" x14ac:dyDescent="0.25">
      <c r="A70" s="627">
        <v>43808</v>
      </c>
      <c r="B70" s="623">
        <v>2655</v>
      </c>
      <c r="C70" s="624">
        <v>9</v>
      </c>
      <c r="D70" s="624">
        <v>3</v>
      </c>
      <c r="E70" s="628">
        <v>3</v>
      </c>
    </row>
    <row r="71" spans="1:7" x14ac:dyDescent="0.25">
      <c r="A71" s="627">
        <v>43864</v>
      </c>
      <c r="B71" s="623">
        <v>2772</v>
      </c>
      <c r="C71" s="624">
        <v>117</v>
      </c>
      <c r="D71" s="624">
        <v>56</v>
      </c>
      <c r="E71" s="628">
        <v>2.0892857142857144</v>
      </c>
    </row>
    <row r="72" spans="1:7" x14ac:dyDescent="0.25">
      <c r="A72" s="627">
        <v>43871</v>
      </c>
      <c r="B72" s="629">
        <v>2802</v>
      </c>
      <c r="C72" s="624">
        <v>30</v>
      </c>
      <c r="D72" s="624">
        <v>7</v>
      </c>
      <c r="E72" s="628">
        <v>4.2857142857142856</v>
      </c>
    </row>
    <row r="73" spans="1:7" ht="15.75" thickBot="1" x14ac:dyDescent="0.3">
      <c r="A73" s="627">
        <v>43886</v>
      </c>
      <c r="B73" s="629">
        <v>2876</v>
      </c>
      <c r="C73" s="630">
        <v>74</v>
      </c>
      <c r="D73" s="630">
        <v>15</v>
      </c>
      <c r="E73" s="625">
        <v>4.9333333333333336</v>
      </c>
    </row>
    <row r="74" spans="1:7" ht="15.75" thickBot="1" x14ac:dyDescent="0.3">
      <c r="A74" s="601" t="s">
        <v>242</v>
      </c>
      <c r="B74" s="602" t="s">
        <v>218</v>
      </c>
      <c r="C74" s="603">
        <f>SUM(C45:C73)</f>
        <v>973</v>
      </c>
      <c r="D74" s="603">
        <f>SUM(D45:D73)</f>
        <v>365</v>
      </c>
      <c r="E74" s="604">
        <f>C74/D74</f>
        <v>2.6657534246575341</v>
      </c>
      <c r="F74" s="563">
        <f>C74/52</f>
        <v>18.71153846153846</v>
      </c>
      <c r="G74" s="564" t="s">
        <v>223</v>
      </c>
    </row>
    <row r="75" spans="1:7" x14ac:dyDescent="0.25">
      <c r="A75" s="631"/>
      <c r="B75" s="631"/>
      <c r="C75" s="632"/>
      <c r="D75" s="621"/>
      <c r="E75" s="555"/>
    </row>
    <row r="76" spans="1:7" x14ac:dyDescent="0.25">
      <c r="A76" s="566"/>
      <c r="B76" s="567"/>
      <c r="C76" s="565"/>
      <c r="D76" s="568" t="s">
        <v>219</v>
      </c>
      <c r="E76" s="559">
        <f>COUNT(D45:D73)</f>
        <v>28</v>
      </c>
    </row>
    <row r="77" spans="1:7" x14ac:dyDescent="0.25">
      <c r="A77" s="566"/>
      <c r="B77" s="567"/>
      <c r="C77" s="565"/>
      <c r="D77" s="568" t="s">
        <v>220</v>
      </c>
      <c r="E77" s="560">
        <f>MIN(E46:E73)</f>
        <v>1.3333333333333333</v>
      </c>
    </row>
    <row r="78" spans="1:7" x14ac:dyDescent="0.25">
      <c r="A78" s="565"/>
      <c r="B78" s="565"/>
      <c r="C78" s="565"/>
      <c r="D78" s="568" t="s">
        <v>221</v>
      </c>
      <c r="E78" s="560">
        <f>AVERAGE(E46:E73)</f>
        <v>2.6901141737750147</v>
      </c>
    </row>
    <row r="79" spans="1:7" x14ac:dyDescent="0.25">
      <c r="A79" s="566"/>
      <c r="B79" s="567"/>
      <c r="C79" s="565"/>
      <c r="D79" s="568" t="s">
        <v>222</v>
      </c>
      <c r="E79" s="560">
        <f>MAX(E46:E73)</f>
        <v>4.9333333333333336</v>
      </c>
    </row>
    <row r="80" spans="1:7" ht="15.75" thickBot="1" x14ac:dyDescent="0.3"/>
    <row r="81" spans="1:5" ht="26.25" x14ac:dyDescent="0.25">
      <c r="A81" s="549" t="s">
        <v>126</v>
      </c>
      <c r="B81" s="550" t="s">
        <v>214</v>
      </c>
      <c r="C81" s="561" t="s">
        <v>215</v>
      </c>
      <c r="D81" s="551" t="s">
        <v>216</v>
      </c>
      <c r="E81" s="562" t="s">
        <v>217</v>
      </c>
    </row>
    <row r="82" spans="1:5" x14ac:dyDescent="0.25">
      <c r="A82" s="622"/>
      <c r="B82" s="623"/>
      <c r="C82" s="624"/>
      <c r="D82" s="624"/>
      <c r="E82" s="625"/>
    </row>
    <row r="83" spans="1:5" x14ac:dyDescent="0.25">
      <c r="A83" s="622"/>
      <c r="B83" s="623"/>
      <c r="C83" s="624"/>
      <c r="D83" s="624"/>
      <c r="E83" s="625"/>
    </row>
    <row r="84" spans="1:5" x14ac:dyDescent="0.25">
      <c r="A84" s="622"/>
      <c r="B84" s="623"/>
      <c r="C84" s="624"/>
      <c r="D84" s="624"/>
      <c r="E84" s="625"/>
    </row>
    <row r="85" spans="1:5" x14ac:dyDescent="0.25">
      <c r="A85" s="622"/>
      <c r="B85" s="623"/>
      <c r="C85" s="624"/>
      <c r="D85" s="624"/>
      <c r="E85" s="625"/>
    </row>
    <row r="86" spans="1:5" x14ac:dyDescent="0.25">
      <c r="A86" s="626"/>
      <c r="B86" s="623"/>
      <c r="C86" s="624"/>
      <c r="D86" s="624"/>
      <c r="E86" s="625"/>
    </row>
    <row r="87" spans="1:5" x14ac:dyDescent="0.25">
      <c r="A87" s="627"/>
      <c r="B87" s="623"/>
      <c r="C87" s="624"/>
      <c r="D87" s="624"/>
      <c r="E87" s="625"/>
    </row>
    <row r="88" spans="1:5" x14ac:dyDescent="0.25">
      <c r="A88" s="627"/>
      <c r="B88" s="623"/>
      <c r="C88" s="624"/>
      <c r="D88" s="624"/>
      <c r="E88" s="625"/>
    </row>
    <row r="89" spans="1:5" x14ac:dyDescent="0.25">
      <c r="A89" s="627"/>
      <c r="B89" s="623"/>
      <c r="C89" s="624"/>
      <c r="D89" s="624"/>
      <c r="E89" s="625"/>
    </row>
    <row r="90" spans="1:5" x14ac:dyDescent="0.25">
      <c r="A90" s="627"/>
      <c r="B90" s="623"/>
      <c r="C90" s="624"/>
      <c r="D90" s="624"/>
      <c r="E90" s="625"/>
    </row>
    <row r="91" spans="1:5" x14ac:dyDescent="0.25">
      <c r="A91" s="627"/>
      <c r="B91" s="623"/>
      <c r="C91" s="624"/>
      <c r="D91" s="624"/>
      <c r="E91" s="625"/>
    </row>
    <row r="92" spans="1:5" x14ac:dyDescent="0.25">
      <c r="A92" s="627"/>
      <c r="B92" s="623"/>
      <c r="C92" s="624"/>
      <c r="D92" s="624"/>
      <c r="E92" s="625"/>
    </row>
    <row r="93" spans="1:5" x14ac:dyDescent="0.25">
      <c r="A93" s="627"/>
      <c r="B93" s="623"/>
      <c r="C93" s="624"/>
      <c r="D93" s="624"/>
      <c r="E93" s="625"/>
    </row>
    <row r="94" spans="1:5" x14ac:dyDescent="0.25">
      <c r="A94" s="627"/>
      <c r="B94" s="623"/>
      <c r="C94" s="624"/>
      <c r="D94" s="624"/>
      <c r="E94" s="625"/>
    </row>
    <row r="95" spans="1:5" x14ac:dyDescent="0.25">
      <c r="A95" s="627"/>
      <c r="B95" s="623"/>
      <c r="C95" s="624"/>
      <c r="D95" s="624"/>
      <c r="E95" s="625"/>
    </row>
    <row r="96" spans="1:5" x14ac:dyDescent="0.25">
      <c r="A96" s="627"/>
      <c r="B96" s="623"/>
      <c r="C96" s="624"/>
      <c r="D96" s="624"/>
      <c r="E96" s="625"/>
    </row>
    <row r="97" spans="1:7" x14ac:dyDescent="0.25">
      <c r="A97" s="627"/>
      <c r="B97" s="623"/>
      <c r="C97" s="624"/>
      <c r="D97" s="624"/>
      <c r="E97" s="625"/>
    </row>
    <row r="98" spans="1:7" x14ac:dyDescent="0.25">
      <c r="A98" s="627"/>
      <c r="B98" s="623"/>
      <c r="C98" s="624"/>
      <c r="D98" s="624"/>
      <c r="E98" s="625"/>
    </row>
    <row r="99" spans="1:7" x14ac:dyDescent="0.25">
      <c r="A99" s="627"/>
      <c r="B99" s="623"/>
      <c r="C99" s="624"/>
      <c r="D99" s="624"/>
      <c r="E99" s="625"/>
    </row>
    <row r="100" spans="1:7" x14ac:dyDescent="0.25">
      <c r="A100" s="627"/>
      <c r="B100" s="623"/>
      <c r="C100" s="624"/>
      <c r="D100" s="624"/>
      <c r="E100" s="625"/>
    </row>
    <row r="101" spans="1:7" x14ac:dyDescent="0.25">
      <c r="A101" s="627"/>
      <c r="B101" s="623"/>
      <c r="C101" s="624"/>
      <c r="D101" s="624"/>
      <c r="E101" s="628"/>
    </row>
    <row r="102" spans="1:7" x14ac:dyDescent="0.25">
      <c r="A102" s="627"/>
      <c r="B102" s="623"/>
      <c r="C102" s="624"/>
      <c r="D102" s="624"/>
      <c r="E102" s="628"/>
    </row>
    <row r="103" spans="1:7" x14ac:dyDescent="0.25">
      <c r="A103" s="627"/>
      <c r="B103" s="623"/>
      <c r="C103" s="624"/>
      <c r="D103" s="624"/>
      <c r="E103" s="628"/>
    </row>
    <row r="104" spans="1:7" x14ac:dyDescent="0.25">
      <c r="A104" s="627"/>
      <c r="B104" s="623"/>
      <c r="C104" s="624"/>
      <c r="D104" s="624"/>
      <c r="E104" s="628"/>
    </row>
    <row r="105" spans="1:7" x14ac:dyDescent="0.25">
      <c r="A105" s="627"/>
      <c r="B105" s="623"/>
      <c r="C105" s="624"/>
      <c r="D105" s="624"/>
      <c r="E105" s="628"/>
    </row>
    <row r="106" spans="1:7" x14ac:dyDescent="0.25">
      <c r="A106" s="627"/>
      <c r="B106" s="629"/>
      <c r="C106" s="624"/>
      <c r="D106" s="624"/>
      <c r="E106" s="628"/>
    </row>
    <row r="107" spans="1:7" x14ac:dyDescent="0.25">
      <c r="A107" s="627"/>
      <c r="B107" s="623"/>
      <c r="C107" s="624"/>
      <c r="D107" s="624"/>
      <c r="E107" s="628"/>
    </row>
    <row r="108" spans="1:7" x14ac:dyDescent="0.25">
      <c r="A108" s="627"/>
      <c r="B108" s="623"/>
      <c r="C108" s="624"/>
      <c r="D108" s="624"/>
      <c r="E108" s="628"/>
    </row>
    <row r="109" spans="1:7" x14ac:dyDescent="0.25">
      <c r="A109" s="627"/>
      <c r="B109" s="629"/>
      <c r="C109" s="624"/>
      <c r="D109" s="624"/>
      <c r="E109" s="628"/>
    </row>
    <row r="110" spans="1:7" ht="15.75" thickBot="1" x14ac:dyDescent="0.3">
      <c r="A110" s="627"/>
      <c r="B110" s="629"/>
      <c r="C110" s="630"/>
      <c r="D110" s="630"/>
      <c r="E110" s="625"/>
    </row>
    <row r="111" spans="1:7" ht="15.75" thickBot="1" x14ac:dyDescent="0.3">
      <c r="A111" s="601" t="s">
        <v>244</v>
      </c>
      <c r="B111" s="602" t="s">
        <v>218</v>
      </c>
      <c r="C111" s="603">
        <f>SUM(C82:C110)</f>
        <v>0</v>
      </c>
      <c r="D111" s="603">
        <f>SUM(D82:D110)</f>
        <v>0</v>
      </c>
      <c r="E111" s="604" t="e">
        <f>C111/D111</f>
        <v>#DIV/0!</v>
      </c>
      <c r="F111" s="563">
        <f>C111/52</f>
        <v>0</v>
      </c>
      <c r="G111" s="564" t="s">
        <v>223</v>
      </c>
    </row>
    <row r="112" spans="1:7" x14ac:dyDescent="0.25">
      <c r="A112" s="631"/>
      <c r="B112" s="631"/>
      <c r="C112" s="632"/>
      <c r="D112" s="621"/>
      <c r="E112" s="555"/>
    </row>
    <row r="113" spans="1:5" x14ac:dyDescent="0.25">
      <c r="A113" s="566"/>
      <c r="B113" s="567"/>
      <c r="C113" s="565"/>
      <c r="D113" s="568" t="s">
        <v>219</v>
      </c>
      <c r="E113" s="559">
        <f>COUNT(D82:D110)</f>
        <v>0</v>
      </c>
    </row>
    <row r="114" spans="1:5" x14ac:dyDescent="0.25">
      <c r="A114" s="566"/>
      <c r="B114" s="567"/>
      <c r="C114" s="565"/>
      <c r="D114" s="568" t="s">
        <v>220</v>
      </c>
      <c r="E114" s="560">
        <f>MIN(E83:E110)</f>
        <v>0</v>
      </c>
    </row>
    <row r="115" spans="1:5" x14ac:dyDescent="0.25">
      <c r="A115" s="565"/>
      <c r="B115" s="565"/>
      <c r="C115" s="565"/>
      <c r="D115" s="568" t="s">
        <v>221</v>
      </c>
      <c r="E115" s="560" t="e">
        <f>AVERAGE(E83:E110)</f>
        <v>#DIV/0!</v>
      </c>
    </row>
    <row r="116" spans="1:5" x14ac:dyDescent="0.25">
      <c r="A116" s="566"/>
      <c r="B116" s="567"/>
      <c r="C116" s="565"/>
      <c r="D116" s="568" t="s">
        <v>222</v>
      </c>
      <c r="E116" s="560">
        <f>MAX(E83:E110)</f>
        <v>0</v>
      </c>
    </row>
    <row r="117" spans="1:5" ht="15.75" thickBot="1" x14ac:dyDescent="0.3"/>
    <row r="118" spans="1:5" ht="26.25" x14ac:dyDescent="0.25">
      <c r="A118" s="549" t="s">
        <v>126</v>
      </c>
      <c r="B118" s="550" t="s">
        <v>214</v>
      </c>
      <c r="C118" s="561" t="s">
        <v>215</v>
      </c>
      <c r="D118" s="551" t="s">
        <v>216</v>
      </c>
      <c r="E118" s="562" t="s">
        <v>217</v>
      </c>
    </row>
    <row r="119" spans="1:5" x14ac:dyDescent="0.25">
      <c r="A119" s="622"/>
      <c r="B119" s="623"/>
      <c r="C119" s="624"/>
      <c r="D119" s="624"/>
      <c r="E119" s="625"/>
    </row>
    <row r="120" spans="1:5" x14ac:dyDescent="0.25">
      <c r="A120" s="622"/>
      <c r="B120" s="623"/>
      <c r="C120" s="624"/>
      <c r="D120" s="624"/>
      <c r="E120" s="625"/>
    </row>
    <row r="121" spans="1:5" x14ac:dyDescent="0.25">
      <c r="A121" s="622"/>
      <c r="B121" s="623"/>
      <c r="C121" s="624"/>
      <c r="D121" s="624"/>
      <c r="E121" s="625"/>
    </row>
    <row r="122" spans="1:5" x14ac:dyDescent="0.25">
      <c r="A122" s="622"/>
      <c r="B122" s="623"/>
      <c r="C122" s="624"/>
      <c r="D122" s="624"/>
      <c r="E122" s="625"/>
    </row>
    <row r="123" spans="1:5" x14ac:dyDescent="0.25">
      <c r="A123" s="626"/>
      <c r="B123" s="623"/>
      <c r="C123" s="624"/>
      <c r="D123" s="624"/>
      <c r="E123" s="625"/>
    </row>
    <row r="124" spans="1:5" x14ac:dyDescent="0.25">
      <c r="A124" s="627"/>
      <c r="B124" s="623"/>
      <c r="C124" s="624"/>
      <c r="D124" s="624"/>
      <c r="E124" s="625"/>
    </row>
    <row r="125" spans="1:5" x14ac:dyDescent="0.25">
      <c r="A125" s="627"/>
      <c r="B125" s="623"/>
      <c r="C125" s="624"/>
      <c r="D125" s="624"/>
      <c r="E125" s="625"/>
    </row>
    <row r="126" spans="1:5" x14ac:dyDescent="0.25">
      <c r="A126" s="627"/>
      <c r="B126" s="623"/>
      <c r="C126" s="624"/>
      <c r="D126" s="624"/>
      <c r="E126" s="625"/>
    </row>
    <row r="127" spans="1:5" x14ac:dyDescent="0.25">
      <c r="A127" s="627"/>
      <c r="B127" s="623"/>
      <c r="C127" s="624"/>
      <c r="D127" s="624"/>
      <c r="E127" s="625"/>
    </row>
    <row r="128" spans="1:5" x14ac:dyDescent="0.25">
      <c r="A128" s="627"/>
      <c r="B128" s="623"/>
      <c r="C128" s="624"/>
      <c r="D128" s="624"/>
      <c r="E128" s="625"/>
    </row>
    <row r="129" spans="1:5" x14ac:dyDescent="0.25">
      <c r="A129" s="627"/>
      <c r="B129" s="623"/>
      <c r="C129" s="624"/>
      <c r="D129" s="624"/>
      <c r="E129" s="625"/>
    </row>
    <row r="130" spans="1:5" x14ac:dyDescent="0.25">
      <c r="A130" s="627"/>
      <c r="B130" s="623"/>
      <c r="C130" s="624"/>
      <c r="D130" s="624"/>
      <c r="E130" s="625"/>
    </row>
    <row r="131" spans="1:5" x14ac:dyDescent="0.25">
      <c r="A131" s="627"/>
      <c r="B131" s="623"/>
      <c r="C131" s="624"/>
      <c r="D131" s="624"/>
      <c r="E131" s="625"/>
    </row>
    <row r="132" spans="1:5" x14ac:dyDescent="0.25">
      <c r="A132" s="627"/>
      <c r="B132" s="623"/>
      <c r="C132" s="624"/>
      <c r="D132" s="624"/>
      <c r="E132" s="625"/>
    </row>
    <row r="133" spans="1:5" x14ac:dyDescent="0.25">
      <c r="A133" s="627"/>
      <c r="B133" s="623"/>
      <c r="C133" s="624"/>
      <c r="D133" s="624"/>
      <c r="E133" s="625"/>
    </row>
    <row r="134" spans="1:5" x14ac:dyDescent="0.25">
      <c r="A134" s="627"/>
      <c r="B134" s="623"/>
      <c r="C134" s="624"/>
      <c r="D134" s="624"/>
      <c r="E134" s="625"/>
    </row>
    <row r="135" spans="1:5" x14ac:dyDescent="0.25">
      <c r="A135" s="627"/>
      <c r="B135" s="623"/>
      <c r="C135" s="624"/>
      <c r="D135" s="624"/>
      <c r="E135" s="625"/>
    </row>
    <row r="136" spans="1:5" x14ac:dyDescent="0.25">
      <c r="A136" s="627"/>
      <c r="B136" s="623"/>
      <c r="C136" s="624"/>
      <c r="D136" s="624"/>
      <c r="E136" s="625"/>
    </row>
    <row r="137" spans="1:5" x14ac:dyDescent="0.25">
      <c r="A137" s="627"/>
      <c r="B137" s="623"/>
      <c r="C137" s="624"/>
      <c r="D137" s="624"/>
      <c r="E137" s="625"/>
    </row>
    <row r="138" spans="1:5" x14ac:dyDescent="0.25">
      <c r="A138" s="627"/>
      <c r="B138" s="623"/>
      <c r="C138" s="624"/>
      <c r="D138" s="624"/>
      <c r="E138" s="628"/>
    </row>
    <row r="139" spans="1:5" x14ac:dyDescent="0.25">
      <c r="A139" s="627"/>
      <c r="B139" s="623"/>
      <c r="C139" s="624"/>
      <c r="D139" s="624"/>
      <c r="E139" s="628"/>
    </row>
    <row r="140" spans="1:5" x14ac:dyDescent="0.25">
      <c r="A140" s="627"/>
      <c r="B140" s="623"/>
      <c r="C140" s="624"/>
      <c r="D140" s="624"/>
      <c r="E140" s="628"/>
    </row>
    <row r="141" spans="1:5" x14ac:dyDescent="0.25">
      <c r="A141" s="627"/>
      <c r="B141" s="623"/>
      <c r="C141" s="624"/>
      <c r="D141" s="624"/>
      <c r="E141" s="628"/>
    </row>
    <row r="142" spans="1:5" x14ac:dyDescent="0.25">
      <c r="A142" s="627"/>
      <c r="B142" s="623"/>
      <c r="C142" s="624"/>
      <c r="D142" s="624"/>
      <c r="E142" s="628"/>
    </row>
    <row r="143" spans="1:5" x14ac:dyDescent="0.25">
      <c r="A143" s="627"/>
      <c r="B143" s="629"/>
      <c r="C143" s="624"/>
      <c r="D143" s="624"/>
      <c r="E143" s="628"/>
    </row>
    <row r="144" spans="1:5" x14ac:dyDescent="0.25">
      <c r="A144" s="627"/>
      <c r="B144" s="623"/>
      <c r="C144" s="624"/>
      <c r="D144" s="624"/>
      <c r="E144" s="628"/>
    </row>
    <row r="145" spans="1:7" x14ac:dyDescent="0.25">
      <c r="A145" s="627"/>
      <c r="B145" s="623"/>
      <c r="C145" s="624"/>
      <c r="D145" s="624"/>
      <c r="E145" s="628"/>
    </row>
    <row r="146" spans="1:7" x14ac:dyDescent="0.25">
      <c r="A146" s="627"/>
      <c r="B146" s="629"/>
      <c r="C146" s="624"/>
      <c r="D146" s="624"/>
      <c r="E146" s="628"/>
    </row>
    <row r="147" spans="1:7" ht="15.75" thickBot="1" x14ac:dyDescent="0.3">
      <c r="A147" s="627"/>
      <c r="B147" s="629"/>
      <c r="C147" s="630"/>
      <c r="D147" s="630"/>
      <c r="E147" s="625"/>
    </row>
    <row r="148" spans="1:7" ht="15.75" thickBot="1" x14ac:dyDescent="0.3">
      <c r="A148" s="601" t="s">
        <v>245</v>
      </c>
      <c r="B148" s="602" t="s">
        <v>218</v>
      </c>
      <c r="C148" s="603">
        <f>SUM(C119:C147)</f>
        <v>0</v>
      </c>
      <c r="D148" s="603">
        <f>SUM(D119:D147)</f>
        <v>0</v>
      </c>
      <c r="E148" s="604" t="e">
        <f>C148/D148</f>
        <v>#DIV/0!</v>
      </c>
      <c r="F148" s="563">
        <f>C148/52</f>
        <v>0</v>
      </c>
      <c r="G148" s="564" t="s">
        <v>223</v>
      </c>
    </row>
    <row r="149" spans="1:7" x14ac:dyDescent="0.25">
      <c r="A149" s="631"/>
      <c r="B149" s="631"/>
      <c r="C149" s="632"/>
      <c r="D149" s="621"/>
      <c r="E149" s="555"/>
    </row>
    <row r="150" spans="1:7" x14ac:dyDescent="0.25">
      <c r="A150" s="566"/>
      <c r="B150" s="567"/>
      <c r="C150" s="565"/>
      <c r="D150" s="568" t="s">
        <v>219</v>
      </c>
      <c r="E150" s="559">
        <f>COUNT(D119:D147)</f>
        <v>0</v>
      </c>
    </row>
    <row r="151" spans="1:7" x14ac:dyDescent="0.25">
      <c r="A151" s="566"/>
      <c r="B151" s="567"/>
      <c r="C151" s="565"/>
      <c r="D151" s="568" t="s">
        <v>220</v>
      </c>
      <c r="E151" s="560">
        <f>MIN(E120:E147)</f>
        <v>0</v>
      </c>
    </row>
    <row r="152" spans="1:7" x14ac:dyDescent="0.25">
      <c r="A152" s="565"/>
      <c r="B152" s="565"/>
      <c r="C152" s="565"/>
      <c r="D152" s="568" t="s">
        <v>221</v>
      </c>
      <c r="E152" s="560" t="e">
        <f>AVERAGE(E120:E147)</f>
        <v>#DIV/0!</v>
      </c>
    </row>
    <row r="153" spans="1:7" x14ac:dyDescent="0.25">
      <c r="A153" s="566"/>
      <c r="B153" s="567"/>
      <c r="C153" s="565"/>
      <c r="D153" s="568" t="s">
        <v>222</v>
      </c>
      <c r="E153" s="560">
        <f>MAX(E120:E147)</f>
        <v>0</v>
      </c>
    </row>
    <row r="154" spans="1:7" ht="15.75" thickBot="1" x14ac:dyDescent="0.3">
      <c r="A154" s="566"/>
      <c r="B154" s="567"/>
      <c r="C154" s="565"/>
      <c r="D154" s="652"/>
      <c r="E154" s="653"/>
    </row>
    <row r="155" spans="1:7" ht="26.25" x14ac:dyDescent="0.25">
      <c r="A155" s="549" t="s">
        <v>126</v>
      </c>
      <c r="B155" s="550" t="s">
        <v>214</v>
      </c>
      <c r="C155" s="561" t="s">
        <v>215</v>
      </c>
      <c r="D155" s="551" t="s">
        <v>216</v>
      </c>
      <c r="E155" s="562" t="s">
        <v>217</v>
      </c>
    </row>
    <row r="156" spans="1:7" x14ac:dyDescent="0.25">
      <c r="A156" s="660">
        <v>44618</v>
      </c>
      <c r="B156" s="661">
        <v>2794600</v>
      </c>
      <c r="C156" s="662">
        <v>34.4</v>
      </c>
      <c r="D156" s="651">
        <v>7</v>
      </c>
      <c r="E156" s="625">
        <f t="shared" ref="E156:E162" si="3">C156/D156</f>
        <v>4.9142857142857137</v>
      </c>
    </row>
    <row r="157" spans="1:7" x14ac:dyDescent="0.25">
      <c r="A157" s="660">
        <v>44625</v>
      </c>
      <c r="B157" s="661">
        <v>2796600</v>
      </c>
      <c r="C157" s="662">
        <v>2</v>
      </c>
      <c r="D157" s="651">
        <f t="shared" ref="D157:D162" si="4">+A157-A156</f>
        <v>7</v>
      </c>
      <c r="E157" s="625">
        <f t="shared" si="3"/>
        <v>0.2857142857142857</v>
      </c>
    </row>
    <row r="158" spans="1:7" x14ac:dyDescent="0.25">
      <c r="A158" s="660">
        <v>44632</v>
      </c>
      <c r="B158" s="661">
        <v>2831600</v>
      </c>
      <c r="C158" s="662">
        <v>35</v>
      </c>
      <c r="D158" s="651">
        <f t="shared" si="4"/>
        <v>7</v>
      </c>
      <c r="E158" s="625">
        <f t="shared" si="3"/>
        <v>5</v>
      </c>
    </row>
    <row r="159" spans="1:7" x14ac:dyDescent="0.25">
      <c r="A159" s="660">
        <v>44639</v>
      </c>
      <c r="B159" s="661">
        <v>2865900</v>
      </c>
      <c r="C159" s="662">
        <v>34.299999999999997</v>
      </c>
      <c r="D159" s="651">
        <f t="shared" si="4"/>
        <v>7</v>
      </c>
      <c r="E159" s="625">
        <f t="shared" si="3"/>
        <v>4.8999999999999995</v>
      </c>
    </row>
    <row r="160" spans="1:7" x14ac:dyDescent="0.25">
      <c r="A160" s="660">
        <v>44646</v>
      </c>
      <c r="B160" s="661">
        <v>2869900</v>
      </c>
      <c r="C160" s="662">
        <v>4</v>
      </c>
      <c r="D160" s="651">
        <f t="shared" si="4"/>
        <v>7</v>
      </c>
      <c r="E160" s="625">
        <f t="shared" si="3"/>
        <v>0.5714285714285714</v>
      </c>
    </row>
    <row r="161" spans="1:5" x14ac:dyDescent="0.25">
      <c r="A161" s="660">
        <v>44653</v>
      </c>
      <c r="B161" s="661">
        <v>2889100</v>
      </c>
      <c r="C161" s="662">
        <v>19.2</v>
      </c>
      <c r="D161" s="651">
        <f t="shared" si="4"/>
        <v>7</v>
      </c>
      <c r="E161" s="625">
        <f t="shared" si="3"/>
        <v>2.7428571428571429</v>
      </c>
    </row>
    <row r="162" spans="1:5" x14ac:dyDescent="0.25">
      <c r="A162" s="622">
        <v>44654</v>
      </c>
      <c r="B162" s="3"/>
      <c r="C162" s="623"/>
      <c r="D162" s="651">
        <f t="shared" si="4"/>
        <v>1</v>
      </c>
      <c r="E162" s="625">
        <f t="shared" si="3"/>
        <v>0</v>
      </c>
    </row>
    <row r="163" spans="1:5" x14ac:dyDescent="0.25">
      <c r="A163" s="622">
        <v>44660</v>
      </c>
      <c r="B163" s="3"/>
      <c r="C163" s="650">
        <v>0.2</v>
      </c>
      <c r="D163" s="651">
        <f>+A163-A162</f>
        <v>6</v>
      </c>
      <c r="E163" s="625">
        <f>C163/D163</f>
        <v>3.3333333333333333E-2</v>
      </c>
    </row>
    <row r="164" spans="1:5" x14ac:dyDescent="0.25">
      <c r="A164" s="622">
        <v>44667</v>
      </c>
      <c r="B164" s="3"/>
      <c r="C164" s="623">
        <v>1.4</v>
      </c>
      <c r="D164" s="651">
        <f>+A164-A163</f>
        <v>7</v>
      </c>
      <c r="E164" s="625">
        <f>C164/D164</f>
        <v>0.19999999999999998</v>
      </c>
    </row>
    <row r="165" spans="1:5" x14ac:dyDescent="0.25">
      <c r="A165" s="622">
        <v>44674</v>
      </c>
      <c r="B165" s="3"/>
      <c r="C165" s="623">
        <v>12.5</v>
      </c>
      <c r="D165" s="651">
        <f t="shared" ref="D165:D175" si="5">+A165-A164</f>
        <v>7</v>
      </c>
      <c r="E165" s="625">
        <f t="shared" ref="E165:E175" si="6">C165/D165</f>
        <v>1.7857142857142858</v>
      </c>
    </row>
    <row r="166" spans="1:5" x14ac:dyDescent="0.25">
      <c r="A166" s="622">
        <v>44681</v>
      </c>
      <c r="B166" s="3"/>
      <c r="C166" s="623">
        <v>34.299999999999997</v>
      </c>
      <c r="D166" s="651">
        <f t="shared" si="5"/>
        <v>7</v>
      </c>
      <c r="E166" s="625">
        <f t="shared" si="6"/>
        <v>4.8999999999999995</v>
      </c>
    </row>
    <row r="167" spans="1:5" x14ac:dyDescent="0.25">
      <c r="A167" s="626">
        <v>44688</v>
      </c>
      <c r="B167" s="3"/>
      <c r="C167" s="623">
        <v>6.8</v>
      </c>
      <c r="D167" s="651">
        <f t="shared" si="5"/>
        <v>7</v>
      </c>
      <c r="E167" s="625">
        <f t="shared" si="6"/>
        <v>0.97142857142857142</v>
      </c>
    </row>
    <row r="168" spans="1:5" x14ac:dyDescent="0.25">
      <c r="A168" s="627">
        <v>44695</v>
      </c>
      <c r="B168" s="3"/>
      <c r="C168" s="623">
        <v>30</v>
      </c>
      <c r="D168" s="651">
        <f t="shared" si="5"/>
        <v>7</v>
      </c>
      <c r="E168" s="625">
        <f t="shared" si="6"/>
        <v>4.2857142857142856</v>
      </c>
    </row>
    <row r="169" spans="1:5" x14ac:dyDescent="0.25">
      <c r="A169" s="627">
        <v>44702</v>
      </c>
      <c r="B169" s="3"/>
      <c r="C169" s="623">
        <v>0</v>
      </c>
      <c r="D169" s="651">
        <f t="shared" si="5"/>
        <v>7</v>
      </c>
      <c r="E169" s="625">
        <f t="shared" si="6"/>
        <v>0</v>
      </c>
    </row>
    <row r="170" spans="1:5" x14ac:dyDescent="0.25">
      <c r="A170" s="627">
        <v>44709</v>
      </c>
      <c r="B170" s="3"/>
      <c r="C170" s="623">
        <v>30</v>
      </c>
      <c r="D170" s="651">
        <f t="shared" si="5"/>
        <v>7</v>
      </c>
      <c r="E170" s="625">
        <f t="shared" si="6"/>
        <v>4.2857142857142856</v>
      </c>
    </row>
    <row r="171" spans="1:5" x14ac:dyDescent="0.25">
      <c r="A171" s="627">
        <v>44716</v>
      </c>
      <c r="B171" s="623">
        <v>3017600</v>
      </c>
      <c r="C171" s="624">
        <v>13.3</v>
      </c>
      <c r="D171" s="651">
        <f t="shared" si="5"/>
        <v>7</v>
      </c>
      <c r="E171" s="625">
        <f t="shared" si="6"/>
        <v>1.9000000000000001</v>
      </c>
    </row>
    <row r="172" spans="1:5" x14ac:dyDescent="0.25">
      <c r="A172" s="627">
        <v>44723</v>
      </c>
      <c r="B172" s="623">
        <v>3034400</v>
      </c>
      <c r="C172" s="624">
        <v>16.8</v>
      </c>
      <c r="D172" s="651">
        <f t="shared" si="5"/>
        <v>7</v>
      </c>
      <c r="E172" s="625">
        <f t="shared" si="6"/>
        <v>2.4</v>
      </c>
    </row>
    <row r="173" spans="1:5" x14ac:dyDescent="0.25">
      <c r="A173" s="627">
        <v>44730</v>
      </c>
      <c r="B173" s="623">
        <v>3065600</v>
      </c>
      <c r="C173" s="624">
        <v>31.2</v>
      </c>
      <c r="D173" s="651">
        <f t="shared" si="5"/>
        <v>7</v>
      </c>
      <c r="E173" s="625">
        <f t="shared" si="6"/>
        <v>4.4571428571428573</v>
      </c>
    </row>
    <row r="174" spans="1:5" x14ac:dyDescent="0.25">
      <c r="A174" s="627">
        <v>44737</v>
      </c>
      <c r="B174" s="623">
        <v>3071200</v>
      </c>
      <c r="C174" s="624">
        <v>5.6</v>
      </c>
      <c r="D174" s="651">
        <f t="shared" si="5"/>
        <v>7</v>
      </c>
      <c r="E174" s="625">
        <f t="shared" si="6"/>
        <v>0.79999999999999993</v>
      </c>
    </row>
    <row r="175" spans="1:5" x14ac:dyDescent="0.25">
      <c r="A175" s="627">
        <v>44744</v>
      </c>
      <c r="B175" s="623">
        <v>3101100</v>
      </c>
      <c r="C175" s="624">
        <v>29.9</v>
      </c>
      <c r="D175" s="651">
        <f t="shared" si="5"/>
        <v>7</v>
      </c>
      <c r="E175" s="625">
        <f t="shared" si="6"/>
        <v>4.2714285714285714</v>
      </c>
    </row>
    <row r="176" spans="1:5" x14ac:dyDescent="0.25">
      <c r="A176" s="627">
        <v>44751</v>
      </c>
      <c r="B176" s="623">
        <v>3101100</v>
      </c>
      <c r="C176" s="624">
        <v>0</v>
      </c>
      <c r="D176" s="651">
        <f t="shared" ref="D176:D184" si="7">+A176-A175</f>
        <v>7</v>
      </c>
      <c r="E176" s="625">
        <f t="shared" ref="E176:E184" si="8">C176/D176</f>
        <v>0</v>
      </c>
    </row>
    <row r="177" spans="1:5" x14ac:dyDescent="0.25">
      <c r="A177" s="627">
        <v>44758</v>
      </c>
      <c r="B177" s="623">
        <v>3131600</v>
      </c>
      <c r="C177" s="624">
        <v>30.5</v>
      </c>
      <c r="D177" s="651">
        <f t="shared" si="7"/>
        <v>7</v>
      </c>
      <c r="E177" s="625">
        <f t="shared" si="8"/>
        <v>4.3571428571428568</v>
      </c>
    </row>
    <row r="178" spans="1:5" x14ac:dyDescent="0.25">
      <c r="A178" s="627">
        <v>44765</v>
      </c>
      <c r="B178" s="623">
        <v>3132100</v>
      </c>
      <c r="C178" s="624">
        <v>0.5</v>
      </c>
      <c r="D178" s="651">
        <f t="shared" si="7"/>
        <v>7</v>
      </c>
      <c r="E178" s="625">
        <f t="shared" si="8"/>
        <v>7.1428571428571425E-2</v>
      </c>
    </row>
    <row r="179" spans="1:5" x14ac:dyDescent="0.25">
      <c r="A179" s="627">
        <v>44772</v>
      </c>
      <c r="B179" s="623">
        <v>3162000</v>
      </c>
      <c r="C179" s="624">
        <v>29.9</v>
      </c>
      <c r="D179" s="651">
        <f t="shared" si="7"/>
        <v>7</v>
      </c>
      <c r="E179" s="625">
        <f t="shared" si="8"/>
        <v>4.2714285714285714</v>
      </c>
    </row>
    <row r="180" spans="1:5" x14ac:dyDescent="0.25">
      <c r="A180" s="627">
        <v>44779</v>
      </c>
      <c r="B180" s="623">
        <v>3162000</v>
      </c>
      <c r="C180" s="624">
        <v>0</v>
      </c>
      <c r="D180" s="651">
        <f t="shared" si="7"/>
        <v>7</v>
      </c>
      <c r="E180" s="625">
        <f t="shared" si="8"/>
        <v>0</v>
      </c>
    </row>
    <row r="181" spans="1:5" x14ac:dyDescent="0.25">
      <c r="A181" s="627">
        <v>44786</v>
      </c>
      <c r="B181" s="623">
        <v>3196300</v>
      </c>
      <c r="C181" s="624">
        <v>34.299999999999997</v>
      </c>
      <c r="D181" s="651">
        <f t="shared" si="7"/>
        <v>7</v>
      </c>
      <c r="E181" s="625">
        <f t="shared" si="8"/>
        <v>4.8999999999999995</v>
      </c>
    </row>
    <row r="182" spans="1:5" x14ac:dyDescent="0.25">
      <c r="A182" s="627">
        <v>44793</v>
      </c>
      <c r="B182" s="623">
        <v>3230600</v>
      </c>
      <c r="C182" s="624">
        <v>34.299999999999997</v>
      </c>
      <c r="D182" s="651">
        <f t="shared" si="7"/>
        <v>7</v>
      </c>
      <c r="E182" s="625">
        <f t="shared" si="8"/>
        <v>4.8999999999999995</v>
      </c>
    </row>
    <row r="183" spans="1:5" x14ac:dyDescent="0.25">
      <c r="A183" s="627">
        <v>44800</v>
      </c>
      <c r="B183" s="623">
        <v>3253100</v>
      </c>
      <c r="C183" s="624">
        <v>22.5</v>
      </c>
      <c r="D183" s="651">
        <f t="shared" si="7"/>
        <v>7</v>
      </c>
      <c r="E183" s="625">
        <f t="shared" si="8"/>
        <v>3.2142857142857144</v>
      </c>
    </row>
    <row r="184" spans="1:5" x14ac:dyDescent="0.25">
      <c r="A184" s="627">
        <v>44807</v>
      </c>
      <c r="B184" s="623">
        <v>3265000</v>
      </c>
      <c r="C184" s="624">
        <v>11.9</v>
      </c>
      <c r="D184" s="651">
        <f t="shared" si="7"/>
        <v>7</v>
      </c>
      <c r="E184" s="625">
        <f t="shared" si="8"/>
        <v>1.7</v>
      </c>
    </row>
    <row r="185" spans="1:5" x14ac:dyDescent="0.25">
      <c r="A185" s="627">
        <v>44814</v>
      </c>
      <c r="B185" s="623">
        <v>3267200</v>
      </c>
      <c r="C185" s="624">
        <v>2.2000000000000002</v>
      </c>
      <c r="D185" s="651">
        <f t="shared" ref="D185:D189" si="9">+A185-A184</f>
        <v>7</v>
      </c>
      <c r="E185" s="625">
        <f t="shared" ref="E185:E189" si="10">C185/D185</f>
        <v>0.31428571428571433</v>
      </c>
    </row>
    <row r="186" spans="1:5" x14ac:dyDescent="0.25">
      <c r="A186" s="627">
        <v>44821</v>
      </c>
      <c r="B186" s="629">
        <v>3281800</v>
      </c>
      <c r="C186" s="624">
        <v>14.6</v>
      </c>
      <c r="D186" s="651">
        <f t="shared" si="9"/>
        <v>7</v>
      </c>
      <c r="E186" s="625">
        <f t="shared" si="10"/>
        <v>2.0857142857142859</v>
      </c>
    </row>
    <row r="187" spans="1:5" x14ac:dyDescent="0.25">
      <c r="A187" s="627">
        <v>44828</v>
      </c>
      <c r="B187" s="623">
        <v>3282200</v>
      </c>
      <c r="C187" s="624">
        <v>0.4</v>
      </c>
      <c r="D187" s="651">
        <f t="shared" si="9"/>
        <v>7</v>
      </c>
      <c r="E187" s="625">
        <f t="shared" si="10"/>
        <v>5.7142857142857148E-2</v>
      </c>
    </row>
    <row r="188" spans="1:5" x14ac:dyDescent="0.25">
      <c r="A188" s="627">
        <v>44835</v>
      </c>
      <c r="B188" s="623">
        <v>3316500</v>
      </c>
      <c r="C188" s="624">
        <v>34.299999999999997</v>
      </c>
      <c r="D188" s="651">
        <f t="shared" si="9"/>
        <v>7</v>
      </c>
      <c r="E188" s="625">
        <f t="shared" si="10"/>
        <v>4.8999999999999995</v>
      </c>
    </row>
    <row r="189" spans="1:5" x14ac:dyDescent="0.25">
      <c r="A189" s="627">
        <v>44842</v>
      </c>
      <c r="B189" s="629">
        <v>3338800</v>
      </c>
      <c r="C189" s="624">
        <v>22.3</v>
      </c>
      <c r="D189" s="651">
        <f t="shared" si="9"/>
        <v>7</v>
      </c>
      <c r="E189" s="625">
        <f t="shared" si="10"/>
        <v>3.1857142857142859</v>
      </c>
    </row>
    <row r="190" spans="1:5" x14ac:dyDescent="0.25">
      <c r="A190" s="627">
        <v>44849</v>
      </c>
      <c r="B190" s="629">
        <v>3357500</v>
      </c>
      <c r="C190" s="624">
        <v>18.7</v>
      </c>
      <c r="D190" s="651">
        <f t="shared" ref="D190:D209" si="11">+A190-A189</f>
        <v>7</v>
      </c>
      <c r="E190" s="625">
        <f t="shared" ref="E190:E209" si="12">C190/D190</f>
        <v>2.6714285714285713</v>
      </c>
    </row>
    <row r="191" spans="1:5" x14ac:dyDescent="0.25">
      <c r="A191" s="627">
        <v>44856</v>
      </c>
      <c r="B191" s="629">
        <v>3372500</v>
      </c>
      <c r="C191" s="624">
        <v>15</v>
      </c>
      <c r="D191" s="651">
        <f t="shared" si="11"/>
        <v>7</v>
      </c>
      <c r="E191" s="625">
        <f t="shared" si="12"/>
        <v>2.1428571428571428</v>
      </c>
    </row>
    <row r="192" spans="1:5" x14ac:dyDescent="0.25">
      <c r="A192" s="627">
        <v>44863</v>
      </c>
      <c r="B192" s="629">
        <v>3390700</v>
      </c>
      <c r="C192" s="624">
        <v>18.2</v>
      </c>
      <c r="D192" s="651">
        <f t="shared" si="11"/>
        <v>7</v>
      </c>
      <c r="E192" s="625">
        <f t="shared" si="12"/>
        <v>2.6</v>
      </c>
    </row>
    <row r="193" spans="1:5" x14ac:dyDescent="0.25">
      <c r="A193" s="627">
        <v>44870</v>
      </c>
      <c r="B193" s="629">
        <v>3407100</v>
      </c>
      <c r="C193" s="624">
        <v>16.399999999999999</v>
      </c>
      <c r="D193" s="651">
        <f t="shared" si="11"/>
        <v>7</v>
      </c>
      <c r="E193" s="625">
        <f t="shared" si="12"/>
        <v>2.3428571428571425</v>
      </c>
    </row>
    <row r="194" spans="1:5" x14ac:dyDescent="0.25">
      <c r="A194" s="627">
        <v>44877</v>
      </c>
      <c r="B194" s="629">
        <v>3424300</v>
      </c>
      <c r="C194" s="624">
        <v>17.2</v>
      </c>
      <c r="D194" s="651">
        <f t="shared" si="11"/>
        <v>7</v>
      </c>
      <c r="E194" s="625">
        <f t="shared" si="12"/>
        <v>2.4571428571428569</v>
      </c>
    </row>
    <row r="195" spans="1:5" x14ac:dyDescent="0.25">
      <c r="A195" s="627">
        <v>44884</v>
      </c>
      <c r="B195" s="629">
        <v>3441000</v>
      </c>
      <c r="C195" s="624">
        <v>16.7</v>
      </c>
      <c r="D195" s="651">
        <f t="shared" si="11"/>
        <v>7</v>
      </c>
      <c r="E195" s="625">
        <f t="shared" si="12"/>
        <v>2.3857142857142857</v>
      </c>
    </row>
    <row r="196" spans="1:5" x14ac:dyDescent="0.25">
      <c r="A196" s="627">
        <v>44891</v>
      </c>
      <c r="B196" s="629">
        <v>3448300</v>
      </c>
      <c r="C196" s="624">
        <v>7.3</v>
      </c>
      <c r="D196" s="651">
        <f t="shared" si="11"/>
        <v>7</v>
      </c>
      <c r="E196" s="625">
        <f t="shared" si="12"/>
        <v>1.0428571428571429</v>
      </c>
    </row>
    <row r="197" spans="1:5" x14ac:dyDescent="0.25">
      <c r="A197" s="627">
        <v>44898</v>
      </c>
      <c r="B197" s="629">
        <v>3457100</v>
      </c>
      <c r="C197" s="624">
        <v>8.8000000000000007</v>
      </c>
      <c r="D197" s="651">
        <f t="shared" si="11"/>
        <v>7</v>
      </c>
      <c r="E197" s="625">
        <f t="shared" si="12"/>
        <v>1.2571428571428573</v>
      </c>
    </row>
    <row r="198" spans="1:5" x14ac:dyDescent="0.25">
      <c r="A198" s="627">
        <v>44905</v>
      </c>
      <c r="B198" s="629">
        <v>3489100</v>
      </c>
      <c r="C198" s="624">
        <v>32</v>
      </c>
      <c r="D198" s="651">
        <f t="shared" si="11"/>
        <v>7</v>
      </c>
      <c r="E198" s="625">
        <f t="shared" si="12"/>
        <v>4.5714285714285712</v>
      </c>
    </row>
    <row r="199" spans="1:5" x14ac:dyDescent="0.25">
      <c r="A199" s="627">
        <v>44912</v>
      </c>
      <c r="B199" s="629">
        <v>3505300</v>
      </c>
      <c r="C199" s="624">
        <v>16.2</v>
      </c>
      <c r="D199" s="651">
        <f t="shared" si="11"/>
        <v>7</v>
      </c>
      <c r="E199" s="625">
        <f t="shared" si="12"/>
        <v>2.3142857142857141</v>
      </c>
    </row>
    <row r="200" spans="1:5" x14ac:dyDescent="0.25">
      <c r="A200" s="627">
        <v>44919</v>
      </c>
      <c r="B200" s="629">
        <v>3520500</v>
      </c>
      <c r="C200" s="624">
        <v>15.2</v>
      </c>
      <c r="D200" s="651">
        <f t="shared" si="11"/>
        <v>7</v>
      </c>
      <c r="E200" s="625">
        <f t="shared" si="12"/>
        <v>2.1714285714285713</v>
      </c>
    </row>
    <row r="201" spans="1:5" x14ac:dyDescent="0.25">
      <c r="A201" s="627">
        <v>44926</v>
      </c>
      <c r="B201" s="629">
        <v>3526800</v>
      </c>
      <c r="C201" s="624">
        <v>6.3</v>
      </c>
      <c r="D201" s="651">
        <f t="shared" si="11"/>
        <v>7</v>
      </c>
      <c r="E201" s="625">
        <f t="shared" si="12"/>
        <v>0.9</v>
      </c>
    </row>
    <row r="202" spans="1:5" x14ac:dyDescent="0.25">
      <c r="A202" s="627">
        <v>44933</v>
      </c>
      <c r="B202" s="629">
        <v>3542800</v>
      </c>
      <c r="C202" s="624">
        <v>16</v>
      </c>
      <c r="D202" s="651">
        <f t="shared" si="11"/>
        <v>7</v>
      </c>
      <c r="E202" s="625">
        <f t="shared" si="12"/>
        <v>2.2857142857142856</v>
      </c>
    </row>
    <row r="203" spans="1:5" x14ac:dyDescent="0.25">
      <c r="A203" s="627">
        <v>44940</v>
      </c>
      <c r="B203" s="629">
        <v>3548800</v>
      </c>
      <c r="C203" s="624">
        <v>6</v>
      </c>
      <c r="D203" s="651">
        <f t="shared" si="11"/>
        <v>7</v>
      </c>
      <c r="E203" s="625">
        <f t="shared" si="12"/>
        <v>0.8571428571428571</v>
      </c>
    </row>
    <row r="204" spans="1:5" x14ac:dyDescent="0.25">
      <c r="A204" s="627">
        <v>44947</v>
      </c>
      <c r="B204" s="629">
        <v>3571800</v>
      </c>
      <c r="C204" s="624">
        <v>23</v>
      </c>
      <c r="D204" s="651">
        <f t="shared" si="11"/>
        <v>7</v>
      </c>
      <c r="E204" s="625">
        <f t="shared" si="12"/>
        <v>3.2857142857142856</v>
      </c>
    </row>
    <row r="205" spans="1:5" x14ac:dyDescent="0.25">
      <c r="A205" s="627">
        <v>44954</v>
      </c>
      <c r="B205" s="629">
        <v>3587900</v>
      </c>
      <c r="C205" s="624">
        <v>16.100000000000001</v>
      </c>
      <c r="D205" s="651">
        <f t="shared" si="11"/>
        <v>7</v>
      </c>
      <c r="E205" s="625">
        <f t="shared" si="12"/>
        <v>2.3000000000000003</v>
      </c>
    </row>
    <row r="206" spans="1:5" x14ac:dyDescent="0.25">
      <c r="A206" s="627">
        <v>44961</v>
      </c>
      <c r="B206" s="629">
        <v>3587900</v>
      </c>
      <c r="C206" s="624">
        <v>0</v>
      </c>
      <c r="D206" s="651">
        <f t="shared" si="11"/>
        <v>7</v>
      </c>
      <c r="E206" s="625">
        <f t="shared" si="12"/>
        <v>0</v>
      </c>
    </row>
    <row r="207" spans="1:5" x14ac:dyDescent="0.25">
      <c r="A207" s="627">
        <v>44968</v>
      </c>
      <c r="B207" s="629">
        <v>3587900</v>
      </c>
      <c r="C207" s="624">
        <v>0</v>
      </c>
      <c r="D207" s="651">
        <f t="shared" si="11"/>
        <v>7</v>
      </c>
      <c r="E207" s="625">
        <f t="shared" si="12"/>
        <v>0</v>
      </c>
    </row>
    <row r="208" spans="1:5" x14ac:dyDescent="0.25">
      <c r="A208" s="627">
        <v>44975</v>
      </c>
      <c r="B208" s="629">
        <v>3621400</v>
      </c>
      <c r="C208" s="624">
        <v>33.5</v>
      </c>
      <c r="D208" s="651">
        <f t="shared" si="11"/>
        <v>7</v>
      </c>
      <c r="E208" s="625">
        <f t="shared" si="12"/>
        <v>4.7857142857142856</v>
      </c>
    </row>
    <row r="209" spans="1:7" x14ac:dyDescent="0.25">
      <c r="A209" s="627">
        <v>44982</v>
      </c>
      <c r="B209" s="629">
        <v>3650600</v>
      </c>
      <c r="C209" s="624">
        <v>29.2</v>
      </c>
      <c r="D209" s="651">
        <f t="shared" si="11"/>
        <v>7</v>
      </c>
      <c r="E209" s="625">
        <f t="shared" si="12"/>
        <v>4.1714285714285717</v>
      </c>
    </row>
    <row r="210" spans="1:7" ht="15.75" thickBot="1" x14ac:dyDescent="0.3">
      <c r="A210" s="627"/>
      <c r="B210" s="629"/>
      <c r="C210" s="630"/>
      <c r="D210" s="630"/>
      <c r="E210" s="625"/>
      <c r="F210" s="563">
        <f>C211/52</f>
        <v>17.123076923076926</v>
      </c>
      <c r="G210" s="564" t="s">
        <v>223</v>
      </c>
    </row>
    <row r="211" spans="1:7" ht="15.75" thickBot="1" x14ac:dyDescent="0.3">
      <c r="A211" s="601" t="s">
        <v>246</v>
      </c>
      <c r="B211" s="602" t="s">
        <v>218</v>
      </c>
      <c r="C211" s="603">
        <f>SUM(C156:C209)</f>
        <v>890.40000000000009</v>
      </c>
      <c r="D211" s="663">
        <f>SUM(D156:D209)</f>
        <v>371</v>
      </c>
      <c r="E211" s="604">
        <f>C211/D211</f>
        <v>2.4000000000000004</v>
      </c>
    </row>
    <row r="212" spans="1:7" x14ac:dyDescent="0.25">
      <c r="A212" s="631"/>
      <c r="B212" s="631"/>
      <c r="C212" s="632"/>
      <c r="D212" s="621"/>
      <c r="E212" s="555"/>
    </row>
    <row r="213" spans="1:7" x14ac:dyDescent="0.25">
      <c r="A213" s="566"/>
      <c r="B213" s="567"/>
      <c r="C213" s="565"/>
      <c r="D213" s="568" t="s">
        <v>219</v>
      </c>
      <c r="E213" s="559">
        <f>COUNT(D156:D209)</f>
        <v>54</v>
      </c>
    </row>
    <row r="214" spans="1:7" x14ac:dyDescent="0.25">
      <c r="A214" s="566"/>
      <c r="B214" s="567"/>
      <c r="C214" s="565"/>
      <c r="D214" s="568" t="s">
        <v>220</v>
      </c>
      <c r="E214" s="560">
        <f>MIN(E156:E209)</f>
        <v>0</v>
      </c>
    </row>
    <row r="215" spans="1:7" x14ac:dyDescent="0.25">
      <c r="A215" s="565"/>
      <c r="B215" s="565"/>
      <c r="C215" s="565"/>
      <c r="D215" s="568" t="s">
        <v>221</v>
      </c>
      <c r="E215" s="560">
        <f>AVERAGE(E156:E209)</f>
        <v>2.355643738977073</v>
      </c>
    </row>
    <row r="216" spans="1:7" x14ac:dyDescent="0.25">
      <c r="A216" s="566"/>
      <c r="B216" s="567"/>
      <c r="C216" s="565"/>
      <c r="D216" s="568" t="s">
        <v>222</v>
      </c>
      <c r="E216" s="560">
        <f>MAX(E156:E209)</f>
        <v>5</v>
      </c>
    </row>
  </sheetData>
  <conditionalFormatting sqref="E11:E38">
    <cfRule type="cellIs" dxfId="18" priority="5" stopIfTrue="1" operator="greaterThanOrEqual">
      <formula>5</formula>
    </cfRule>
  </conditionalFormatting>
  <conditionalFormatting sqref="E74">
    <cfRule type="cellIs" dxfId="17" priority="4" stopIfTrue="1" operator="greaterThanOrEqual">
      <formula>5</formula>
    </cfRule>
  </conditionalFormatting>
  <conditionalFormatting sqref="E111">
    <cfRule type="cellIs" dxfId="16" priority="3" stopIfTrue="1" operator="greaterThanOrEqual">
      <formula>5</formula>
    </cfRule>
  </conditionalFormatting>
  <conditionalFormatting sqref="E148">
    <cfRule type="cellIs" dxfId="15" priority="1" stopIfTrue="1" operator="greaterThanOrEqual">
      <formula>5</formula>
    </cfRule>
  </conditionalFormatting>
  <conditionalFormatting sqref="E211">
    <cfRule type="cellIs" dxfId="14" priority="2" stopIfTrue="1" operator="greaterThanOrEqual">
      <formula>5</formula>
    </cfRule>
  </conditionalFormatting>
  <hyperlinks>
    <hyperlink ref="B4" r:id="rId1" display="http://www.epa.nsw.gov.au/prpoeoapp/ViewPOEOLicence.aspx?DOCID=110819&amp;SYSUID=1&amp;LICID=1027" xr:uid="{00000000-0004-0000-0000-00000000000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467"/>
  <sheetViews>
    <sheetView zoomScale="90" zoomScaleNormal="90" workbookViewId="0">
      <pane ySplit="9" topLeftCell="A448" activePane="bottomLeft" state="frozen"/>
      <selection activeCell="B160" sqref="B160:F163"/>
      <selection pane="bottomLeft" activeCell="G458" sqref="G458"/>
    </sheetView>
  </sheetViews>
  <sheetFormatPr defaultRowHeight="15" x14ac:dyDescent="0.25"/>
  <cols>
    <col min="1" max="1" width="28.5703125" customWidth="1"/>
    <col min="2" max="2" width="15.140625" customWidth="1"/>
    <col min="3" max="3" width="9.140625" customWidth="1"/>
    <col min="4" max="4" width="11.85546875" customWidth="1"/>
    <col min="5" max="6" width="11.28515625" customWidth="1"/>
    <col min="7" max="7" width="24.140625" customWidth="1"/>
    <col min="8" max="8" width="16.7109375" bestFit="1" customWidth="1"/>
    <col min="9" max="9" width="11.5703125" bestFit="1" customWidth="1"/>
    <col min="10" max="10" width="11" hidden="1" customWidth="1"/>
  </cols>
  <sheetData>
    <row r="1" spans="1:11" x14ac:dyDescent="0.25">
      <c r="A1" s="406" t="s">
        <v>0</v>
      </c>
      <c r="B1" s="417">
        <v>1027</v>
      </c>
      <c r="C1" t="s">
        <v>190</v>
      </c>
    </row>
    <row r="2" spans="1:11" x14ac:dyDescent="0.25">
      <c r="A2" s="406" t="s">
        <v>1</v>
      </c>
      <c r="B2" t="s">
        <v>109</v>
      </c>
    </row>
    <row r="3" spans="1:11" x14ac:dyDescent="0.25">
      <c r="A3" s="406" t="s">
        <v>2</v>
      </c>
      <c r="B3" t="s">
        <v>28</v>
      </c>
    </row>
    <row r="4" spans="1:11" x14ac:dyDescent="0.25">
      <c r="A4" s="406" t="s">
        <v>3</v>
      </c>
      <c r="B4" s="1" t="s">
        <v>211</v>
      </c>
    </row>
    <row r="5" spans="1:11" x14ac:dyDescent="0.25">
      <c r="A5" s="406" t="s">
        <v>154</v>
      </c>
      <c r="B5" s="411" t="s">
        <v>168</v>
      </c>
    </row>
    <row r="6" spans="1:11" x14ac:dyDescent="0.25">
      <c r="A6" s="2" t="s">
        <v>155</v>
      </c>
      <c r="B6" s="411" t="s">
        <v>169</v>
      </c>
    </row>
    <row r="7" spans="1:11" ht="15.75" thickBot="1" x14ac:dyDescent="0.3">
      <c r="A7" s="2" t="s">
        <v>156</v>
      </c>
      <c r="B7" s="473" t="s">
        <v>68</v>
      </c>
      <c r="C7" s="425" t="s">
        <v>68</v>
      </c>
      <c r="D7" s="425" t="s">
        <v>188</v>
      </c>
      <c r="E7" s="425" t="s">
        <v>188</v>
      </c>
      <c r="F7" s="425" t="s">
        <v>188</v>
      </c>
    </row>
    <row r="8" spans="1:11" ht="26.25" x14ac:dyDescent="0.25">
      <c r="A8" s="443" t="s">
        <v>133</v>
      </c>
      <c r="B8" s="472">
        <v>10</v>
      </c>
      <c r="C8" s="472">
        <v>50</v>
      </c>
      <c r="D8" s="472" t="s">
        <v>22</v>
      </c>
      <c r="E8" s="472" t="s">
        <v>187</v>
      </c>
      <c r="F8" s="472" t="s">
        <v>186</v>
      </c>
      <c r="G8" s="441"/>
      <c r="H8" s="442"/>
      <c r="I8" s="442"/>
      <c r="J8" s="442"/>
      <c r="K8" s="440" t="s">
        <v>175</v>
      </c>
    </row>
    <row r="9" spans="1:11" ht="39" thickBot="1" x14ac:dyDescent="0.3">
      <c r="A9" s="444" t="s">
        <v>127</v>
      </c>
      <c r="B9" s="445" t="s">
        <v>184</v>
      </c>
      <c r="C9" s="445" t="s">
        <v>132</v>
      </c>
      <c r="D9" s="445" t="s">
        <v>18</v>
      </c>
      <c r="E9" s="445" t="s">
        <v>185</v>
      </c>
      <c r="F9" s="445" t="s">
        <v>148</v>
      </c>
      <c r="G9" s="446" t="s">
        <v>174</v>
      </c>
      <c r="H9" s="445" t="s">
        <v>9</v>
      </c>
      <c r="I9" s="445" t="s">
        <v>8</v>
      </c>
      <c r="J9" s="445" t="s">
        <v>10</v>
      </c>
      <c r="K9" s="447" t="s">
        <v>157</v>
      </c>
    </row>
    <row r="10" spans="1:11" x14ac:dyDescent="0.25">
      <c r="A10" s="375" t="s">
        <v>29</v>
      </c>
      <c r="B10" s="448" t="s">
        <v>43</v>
      </c>
      <c r="C10" s="448">
        <v>10</v>
      </c>
      <c r="D10" s="471">
        <v>7.08</v>
      </c>
      <c r="E10" s="448">
        <v>13</v>
      </c>
      <c r="F10" s="448">
        <v>519</v>
      </c>
      <c r="G10" s="448"/>
      <c r="H10" s="490">
        <v>42125</v>
      </c>
      <c r="I10" s="490">
        <v>42136</v>
      </c>
      <c r="J10" s="490">
        <v>42158</v>
      </c>
      <c r="K10" s="449">
        <v>2016</v>
      </c>
    </row>
    <row r="11" spans="1:11" x14ac:dyDescent="0.25">
      <c r="A11" s="342" t="s">
        <v>29</v>
      </c>
      <c r="B11" s="450" t="s">
        <v>43</v>
      </c>
      <c r="C11" s="450">
        <v>6</v>
      </c>
      <c r="D11" s="455">
        <v>7.25</v>
      </c>
      <c r="E11" s="450">
        <v>7.4</v>
      </c>
      <c r="F11" s="450">
        <v>501</v>
      </c>
      <c r="G11" s="450"/>
      <c r="H11" s="491">
        <v>42129</v>
      </c>
      <c r="I11" s="491">
        <v>42146</v>
      </c>
      <c r="J11" s="491">
        <v>42158</v>
      </c>
      <c r="K11" s="452">
        <v>2016</v>
      </c>
    </row>
    <row r="12" spans="1:11" x14ac:dyDescent="0.25">
      <c r="A12" s="342" t="s">
        <v>29</v>
      </c>
      <c r="B12" s="450" t="s">
        <v>43</v>
      </c>
      <c r="C12" s="450">
        <v>11</v>
      </c>
      <c r="D12" s="455">
        <v>7.12</v>
      </c>
      <c r="E12" s="450">
        <v>14</v>
      </c>
      <c r="F12" s="450">
        <v>520</v>
      </c>
      <c r="G12" s="450"/>
      <c r="H12" s="491">
        <v>42131</v>
      </c>
      <c r="I12" s="491">
        <v>42146</v>
      </c>
      <c r="J12" s="491">
        <v>42158</v>
      </c>
      <c r="K12" s="452">
        <v>2016</v>
      </c>
    </row>
    <row r="13" spans="1:11" x14ac:dyDescent="0.25">
      <c r="A13" s="342" t="s">
        <v>29</v>
      </c>
      <c r="B13" s="453"/>
      <c r="C13" s="453"/>
      <c r="D13" s="456">
        <v>7</v>
      </c>
      <c r="E13" s="454"/>
      <c r="F13" s="453"/>
      <c r="G13" s="453"/>
      <c r="H13" s="492">
        <v>42132</v>
      </c>
      <c r="I13" s="491"/>
      <c r="J13" s="491"/>
      <c r="K13" s="452">
        <v>2016</v>
      </c>
    </row>
    <row r="14" spans="1:11" x14ac:dyDescent="0.25">
      <c r="A14" s="342" t="s">
        <v>29</v>
      </c>
      <c r="B14" s="450" t="s">
        <v>43</v>
      </c>
      <c r="C14" s="450">
        <v>23</v>
      </c>
      <c r="D14" s="455">
        <v>6.61</v>
      </c>
      <c r="E14" s="450">
        <v>26</v>
      </c>
      <c r="F14" s="450">
        <v>625</v>
      </c>
      <c r="G14" s="450"/>
      <c r="H14" s="491">
        <v>42146</v>
      </c>
      <c r="I14" s="491">
        <v>42170</v>
      </c>
      <c r="J14" s="491">
        <v>42191</v>
      </c>
      <c r="K14" s="452">
        <v>2016</v>
      </c>
    </row>
    <row r="15" spans="1:11" x14ac:dyDescent="0.25">
      <c r="A15" s="342" t="s">
        <v>29</v>
      </c>
      <c r="B15" s="450" t="s">
        <v>43</v>
      </c>
      <c r="C15" s="450">
        <v>12</v>
      </c>
      <c r="D15" s="455">
        <v>7.15</v>
      </c>
      <c r="E15" s="450">
        <v>15</v>
      </c>
      <c r="F15" s="450">
        <v>667</v>
      </c>
      <c r="G15" s="450"/>
      <c r="H15" s="491">
        <v>42151</v>
      </c>
      <c r="I15" s="491">
        <v>42170</v>
      </c>
      <c r="J15" s="491">
        <v>42191</v>
      </c>
      <c r="K15" s="452">
        <v>2016</v>
      </c>
    </row>
    <row r="16" spans="1:11" x14ac:dyDescent="0.25">
      <c r="A16" s="342" t="s">
        <v>29</v>
      </c>
      <c r="B16" s="450" t="s">
        <v>43</v>
      </c>
      <c r="C16" s="450">
        <v>18</v>
      </c>
      <c r="D16" s="455">
        <v>7.14</v>
      </c>
      <c r="E16" s="450">
        <v>29</v>
      </c>
      <c r="F16" s="450">
        <v>698</v>
      </c>
      <c r="G16" s="450"/>
      <c r="H16" s="491">
        <v>42152</v>
      </c>
      <c r="I16" s="491">
        <v>42170</v>
      </c>
      <c r="J16" s="491">
        <v>42191</v>
      </c>
      <c r="K16" s="452">
        <v>2016</v>
      </c>
    </row>
    <row r="17" spans="1:11" x14ac:dyDescent="0.25">
      <c r="A17" s="342" t="s">
        <v>29</v>
      </c>
      <c r="B17" s="450" t="s">
        <v>43</v>
      </c>
      <c r="C17" s="454">
        <v>400</v>
      </c>
      <c r="D17" s="455">
        <v>6.9</v>
      </c>
      <c r="E17" s="454">
        <v>550</v>
      </c>
      <c r="F17" s="450">
        <v>595</v>
      </c>
      <c r="G17" s="450"/>
      <c r="H17" s="491">
        <v>42174</v>
      </c>
      <c r="I17" s="491">
        <v>42185</v>
      </c>
      <c r="J17" s="491">
        <v>42194</v>
      </c>
      <c r="K17" s="452">
        <v>2016</v>
      </c>
    </row>
    <row r="18" spans="1:11" x14ac:dyDescent="0.25">
      <c r="A18" s="342" t="s">
        <v>29</v>
      </c>
      <c r="B18" s="450" t="s">
        <v>43</v>
      </c>
      <c r="C18" s="454">
        <v>134</v>
      </c>
      <c r="D18" s="455">
        <v>7.07</v>
      </c>
      <c r="E18" s="454">
        <v>191</v>
      </c>
      <c r="F18" s="450">
        <v>613</v>
      </c>
      <c r="G18" s="450"/>
      <c r="H18" s="491">
        <v>42175</v>
      </c>
      <c r="I18" s="491">
        <v>42185</v>
      </c>
      <c r="J18" s="491">
        <v>42194</v>
      </c>
      <c r="K18" s="452">
        <v>2016</v>
      </c>
    </row>
    <row r="19" spans="1:11" x14ac:dyDescent="0.25">
      <c r="A19" s="342" t="s">
        <v>29</v>
      </c>
      <c r="B19" s="450" t="s">
        <v>43</v>
      </c>
      <c r="C19" s="454">
        <v>115</v>
      </c>
      <c r="D19" s="455">
        <v>7.1</v>
      </c>
      <c r="E19" s="454">
        <v>162</v>
      </c>
      <c r="F19" s="450">
        <v>588</v>
      </c>
      <c r="G19" s="450"/>
      <c r="H19" s="491">
        <v>42176</v>
      </c>
      <c r="I19" s="491">
        <v>42185</v>
      </c>
      <c r="J19" s="491">
        <v>42194</v>
      </c>
      <c r="K19" s="452">
        <v>2016</v>
      </c>
    </row>
    <row r="20" spans="1:11" x14ac:dyDescent="0.25">
      <c r="A20" s="342" t="s">
        <v>29</v>
      </c>
      <c r="B20" s="455" t="s">
        <v>43</v>
      </c>
      <c r="C20" s="450">
        <v>6</v>
      </c>
      <c r="D20" s="455">
        <v>6.88</v>
      </c>
      <c r="E20" s="450">
        <v>7.2</v>
      </c>
      <c r="F20" s="450">
        <v>718</v>
      </c>
      <c r="G20" s="450"/>
      <c r="H20" s="491">
        <v>42195</v>
      </c>
      <c r="I20" s="491">
        <v>42205</v>
      </c>
      <c r="J20" s="491">
        <v>42480</v>
      </c>
      <c r="K20" s="452">
        <v>2016</v>
      </c>
    </row>
    <row r="21" spans="1:11" x14ac:dyDescent="0.25">
      <c r="A21" s="342" t="s">
        <v>29</v>
      </c>
      <c r="B21" s="455" t="s">
        <v>43</v>
      </c>
      <c r="C21" s="450">
        <v>16</v>
      </c>
      <c r="D21" s="455">
        <v>7.07</v>
      </c>
      <c r="E21" s="450">
        <v>22</v>
      </c>
      <c r="F21" s="450">
        <v>683</v>
      </c>
      <c r="G21" s="450"/>
      <c r="H21" s="491">
        <v>42202</v>
      </c>
      <c r="I21" s="491">
        <v>42228</v>
      </c>
      <c r="J21" s="491"/>
      <c r="K21" s="452">
        <v>2016</v>
      </c>
    </row>
    <row r="22" spans="1:11" x14ac:dyDescent="0.25">
      <c r="A22" s="342" t="s">
        <v>29</v>
      </c>
      <c r="B22" s="455" t="s">
        <v>43</v>
      </c>
      <c r="C22" s="450">
        <v>4</v>
      </c>
      <c r="D22" s="455">
        <v>7.03</v>
      </c>
      <c r="E22" s="450">
        <v>9.5</v>
      </c>
      <c r="F22" s="450">
        <v>735</v>
      </c>
      <c r="G22" s="450"/>
      <c r="H22" s="491">
        <v>42206</v>
      </c>
      <c r="I22" s="491">
        <v>42221</v>
      </c>
      <c r="J22" s="491"/>
      <c r="K22" s="452">
        <v>2016</v>
      </c>
    </row>
    <row r="23" spans="1:11" x14ac:dyDescent="0.25">
      <c r="A23" s="342" t="s">
        <v>29</v>
      </c>
      <c r="B23" s="455" t="s">
        <v>43</v>
      </c>
      <c r="C23" s="450">
        <v>4</v>
      </c>
      <c r="D23" s="455">
        <v>7.08</v>
      </c>
      <c r="E23" s="450">
        <v>6.2</v>
      </c>
      <c r="F23" s="450">
        <v>757</v>
      </c>
      <c r="G23" s="450"/>
      <c r="H23" s="491">
        <v>42212</v>
      </c>
      <c r="I23" s="491">
        <v>42221</v>
      </c>
      <c r="J23" s="491"/>
      <c r="K23" s="452">
        <v>2016</v>
      </c>
    </row>
    <row r="24" spans="1:11" x14ac:dyDescent="0.25">
      <c r="A24" s="342" t="s">
        <v>29</v>
      </c>
      <c r="B24" s="455" t="s">
        <v>43</v>
      </c>
      <c r="C24" s="450">
        <v>11</v>
      </c>
      <c r="D24" s="455">
        <v>6.92</v>
      </c>
      <c r="E24" s="450">
        <v>13</v>
      </c>
      <c r="F24" s="450">
        <v>787</v>
      </c>
      <c r="G24" s="450"/>
      <c r="H24" s="491">
        <v>42214</v>
      </c>
      <c r="I24" s="491">
        <v>42226</v>
      </c>
      <c r="J24" s="491"/>
      <c r="K24" s="452">
        <v>2016</v>
      </c>
    </row>
    <row r="25" spans="1:11" x14ac:dyDescent="0.25">
      <c r="A25" s="342" t="s">
        <v>29</v>
      </c>
      <c r="B25" s="455" t="s">
        <v>43</v>
      </c>
      <c r="C25" s="450">
        <v>3</v>
      </c>
      <c r="D25" s="455">
        <v>7.14</v>
      </c>
      <c r="E25" s="450">
        <v>5.3</v>
      </c>
      <c r="F25" s="450">
        <v>815</v>
      </c>
      <c r="G25" s="450"/>
      <c r="H25" s="491">
        <v>42216</v>
      </c>
      <c r="I25" s="491">
        <v>42226</v>
      </c>
      <c r="J25" s="491"/>
      <c r="K25" s="452">
        <v>2016</v>
      </c>
    </row>
    <row r="26" spans="1:11" x14ac:dyDescent="0.25">
      <c r="A26" s="342" t="s">
        <v>29</v>
      </c>
      <c r="B26" s="455" t="s">
        <v>43</v>
      </c>
      <c r="C26" s="450">
        <v>5</v>
      </c>
      <c r="D26" s="455">
        <v>7.06</v>
      </c>
      <c r="E26" s="450">
        <v>7</v>
      </c>
      <c r="F26" s="450">
        <v>875</v>
      </c>
      <c r="G26" s="450"/>
      <c r="H26" s="491">
        <v>42220</v>
      </c>
      <c r="I26" s="491">
        <v>42230</v>
      </c>
      <c r="J26" s="491"/>
      <c r="K26" s="452">
        <v>2016</v>
      </c>
    </row>
    <row r="27" spans="1:11" x14ac:dyDescent="0.25">
      <c r="A27" s="342" t="s">
        <v>29</v>
      </c>
      <c r="B27" s="455" t="s">
        <v>43</v>
      </c>
      <c r="C27" s="454">
        <v>53</v>
      </c>
      <c r="D27" s="455">
        <v>7.16</v>
      </c>
      <c r="E27" s="450">
        <v>68</v>
      </c>
      <c r="F27" s="450">
        <v>615</v>
      </c>
      <c r="G27" s="450"/>
      <c r="H27" s="491">
        <v>42243</v>
      </c>
      <c r="I27" s="491">
        <v>42256</v>
      </c>
      <c r="J27" s="491"/>
      <c r="K27" s="452">
        <v>2016</v>
      </c>
    </row>
    <row r="28" spans="1:11" x14ac:dyDescent="0.25">
      <c r="A28" s="342" t="s">
        <v>29</v>
      </c>
      <c r="B28" s="455" t="s">
        <v>43</v>
      </c>
      <c r="C28" s="450">
        <v>20</v>
      </c>
      <c r="D28" s="455">
        <v>7.14</v>
      </c>
      <c r="E28" s="450">
        <v>17</v>
      </c>
      <c r="F28" s="450">
        <v>644</v>
      </c>
      <c r="G28" s="450"/>
      <c r="H28" s="491">
        <v>42254</v>
      </c>
      <c r="I28" s="491">
        <v>42261</v>
      </c>
      <c r="J28" s="491"/>
      <c r="K28" s="452">
        <v>2016</v>
      </c>
    </row>
    <row r="29" spans="1:11" x14ac:dyDescent="0.25">
      <c r="A29" s="342" t="s">
        <v>29</v>
      </c>
      <c r="B29" s="455" t="s">
        <v>43</v>
      </c>
      <c r="C29" s="450">
        <v>28</v>
      </c>
      <c r="D29" s="455">
        <v>6.99</v>
      </c>
      <c r="E29" s="450">
        <v>25</v>
      </c>
      <c r="F29" s="450">
        <v>670</v>
      </c>
      <c r="G29" s="450"/>
      <c r="H29" s="491">
        <v>42258</v>
      </c>
      <c r="I29" s="491">
        <v>42275</v>
      </c>
      <c r="J29" s="491"/>
      <c r="K29" s="452">
        <v>2016</v>
      </c>
    </row>
    <row r="30" spans="1:11" x14ac:dyDescent="0.25">
      <c r="A30" s="342" t="s">
        <v>29</v>
      </c>
      <c r="B30" s="455" t="s">
        <v>43</v>
      </c>
      <c r="C30" s="450">
        <v>5</v>
      </c>
      <c r="D30" s="455">
        <v>7.15</v>
      </c>
      <c r="E30" s="450">
        <v>6.5</v>
      </c>
      <c r="F30" s="450">
        <v>712</v>
      </c>
      <c r="G30" s="450"/>
      <c r="H30" s="491">
        <v>42264</v>
      </c>
      <c r="I30" s="491">
        <v>42275</v>
      </c>
      <c r="J30" s="491"/>
      <c r="K30" s="452">
        <v>2016</v>
      </c>
    </row>
    <row r="31" spans="1:11" x14ac:dyDescent="0.25">
      <c r="A31" s="342" t="s">
        <v>29</v>
      </c>
      <c r="B31" s="455" t="s">
        <v>43</v>
      </c>
      <c r="C31" s="450">
        <v>13</v>
      </c>
      <c r="D31" s="455">
        <v>7.3</v>
      </c>
      <c r="E31" s="450">
        <v>17</v>
      </c>
      <c r="F31" s="450">
        <v>823</v>
      </c>
      <c r="G31" s="450"/>
      <c r="H31" s="491">
        <v>42278</v>
      </c>
      <c r="I31" s="491">
        <v>42289</v>
      </c>
      <c r="J31" s="491"/>
      <c r="K31" s="452">
        <v>2016</v>
      </c>
    </row>
    <row r="32" spans="1:11" x14ac:dyDescent="0.25">
      <c r="A32" s="342" t="s">
        <v>29</v>
      </c>
      <c r="B32" s="455" t="s">
        <v>43</v>
      </c>
      <c r="C32" s="450">
        <v>22</v>
      </c>
      <c r="D32" s="455">
        <v>7.62</v>
      </c>
      <c r="E32" s="450">
        <v>24</v>
      </c>
      <c r="F32" s="450">
        <v>884</v>
      </c>
      <c r="G32" s="450"/>
      <c r="H32" s="491">
        <v>42285</v>
      </c>
      <c r="I32" s="491">
        <v>42297</v>
      </c>
      <c r="J32" s="491"/>
      <c r="K32" s="452">
        <v>2016</v>
      </c>
    </row>
    <row r="33" spans="1:11" x14ac:dyDescent="0.25">
      <c r="A33" s="342" t="s">
        <v>29</v>
      </c>
      <c r="B33" s="455" t="s">
        <v>43</v>
      </c>
      <c r="C33" s="450">
        <v>33</v>
      </c>
      <c r="D33" s="455">
        <v>7.23</v>
      </c>
      <c r="E33" s="450">
        <v>34</v>
      </c>
      <c r="F33" s="450">
        <v>860</v>
      </c>
      <c r="G33" s="450"/>
      <c r="H33" s="491">
        <v>42296</v>
      </c>
      <c r="I33" s="491">
        <v>42303</v>
      </c>
      <c r="J33" s="491"/>
      <c r="K33" s="452">
        <v>2016</v>
      </c>
    </row>
    <row r="34" spans="1:11" x14ac:dyDescent="0.25">
      <c r="A34" s="342" t="s">
        <v>29</v>
      </c>
      <c r="B34" s="455" t="s">
        <v>43</v>
      </c>
      <c r="C34" s="450">
        <v>33</v>
      </c>
      <c r="D34" s="455">
        <v>7.32</v>
      </c>
      <c r="E34" s="450">
        <v>35</v>
      </c>
      <c r="F34" s="450">
        <v>682</v>
      </c>
      <c r="G34" s="450"/>
      <c r="H34" s="491">
        <v>42304</v>
      </c>
      <c r="I34" s="491">
        <v>42312</v>
      </c>
      <c r="J34" s="491"/>
      <c r="K34" s="452">
        <v>2016</v>
      </c>
    </row>
    <row r="35" spans="1:11" x14ac:dyDescent="0.25">
      <c r="A35" s="342" t="s">
        <v>29</v>
      </c>
      <c r="B35" s="455" t="s">
        <v>43</v>
      </c>
      <c r="C35" s="454">
        <v>408</v>
      </c>
      <c r="D35" s="455">
        <v>7.1</v>
      </c>
      <c r="E35" s="454">
        <v>594</v>
      </c>
      <c r="F35" s="450">
        <v>471</v>
      </c>
      <c r="G35" s="450"/>
      <c r="H35" s="491">
        <v>42310</v>
      </c>
      <c r="I35" s="491">
        <v>42318</v>
      </c>
      <c r="J35" s="491">
        <v>42333</v>
      </c>
      <c r="K35" s="452">
        <v>2016</v>
      </c>
    </row>
    <row r="36" spans="1:11" x14ac:dyDescent="0.25">
      <c r="A36" s="342" t="s">
        <v>29</v>
      </c>
      <c r="B36" s="456" t="s">
        <v>43</v>
      </c>
      <c r="C36" s="454">
        <v>408</v>
      </c>
      <c r="D36" s="455">
        <v>7.1</v>
      </c>
      <c r="E36" s="454">
        <v>594</v>
      </c>
      <c r="F36" s="450">
        <v>471</v>
      </c>
      <c r="G36" s="450"/>
      <c r="H36" s="491">
        <v>42311</v>
      </c>
      <c r="I36" s="491">
        <v>42311</v>
      </c>
      <c r="J36" s="491">
        <v>42318</v>
      </c>
      <c r="K36" s="452">
        <v>2016</v>
      </c>
    </row>
    <row r="37" spans="1:11" x14ac:dyDescent="0.25">
      <c r="A37" s="342" t="s">
        <v>29</v>
      </c>
      <c r="B37" s="455" t="s">
        <v>43</v>
      </c>
      <c r="C37" s="454">
        <v>349</v>
      </c>
      <c r="D37" s="455">
        <v>6.88</v>
      </c>
      <c r="E37" s="454">
        <v>460</v>
      </c>
      <c r="F37" s="450">
        <v>454</v>
      </c>
      <c r="G37" s="450"/>
      <c r="H37" s="491">
        <v>42312</v>
      </c>
      <c r="I37" s="491">
        <v>42318</v>
      </c>
      <c r="J37" s="491">
        <v>42318</v>
      </c>
      <c r="K37" s="452">
        <v>2016</v>
      </c>
    </row>
    <row r="38" spans="1:11" x14ac:dyDescent="0.25">
      <c r="A38" s="342" t="s">
        <v>29</v>
      </c>
      <c r="B38" s="455" t="s">
        <v>43</v>
      </c>
      <c r="C38" s="454">
        <v>462</v>
      </c>
      <c r="D38" s="455">
        <v>6.75</v>
      </c>
      <c r="E38" s="454">
        <v>550</v>
      </c>
      <c r="F38" s="450">
        <v>277</v>
      </c>
      <c r="G38" s="450"/>
      <c r="H38" s="491">
        <v>42314</v>
      </c>
      <c r="I38" s="491">
        <v>42318</v>
      </c>
      <c r="J38" s="491">
        <v>42318</v>
      </c>
      <c r="K38" s="452">
        <v>2016</v>
      </c>
    </row>
    <row r="39" spans="1:11" x14ac:dyDescent="0.25">
      <c r="A39" s="342" t="s">
        <v>29</v>
      </c>
      <c r="B39" s="455" t="s">
        <v>43</v>
      </c>
      <c r="C39" s="450">
        <v>33</v>
      </c>
      <c r="D39" s="455">
        <v>7.09</v>
      </c>
      <c r="E39" s="450">
        <v>38</v>
      </c>
      <c r="F39" s="450">
        <v>420</v>
      </c>
      <c r="G39" s="450"/>
      <c r="H39" s="491">
        <v>42317</v>
      </c>
      <c r="I39" s="491">
        <v>42320</v>
      </c>
      <c r="J39" s="491">
        <v>42320</v>
      </c>
      <c r="K39" s="452">
        <v>2016</v>
      </c>
    </row>
    <row r="40" spans="1:11" x14ac:dyDescent="0.25">
      <c r="A40" s="342" t="s">
        <v>29</v>
      </c>
      <c r="B40" s="455" t="s">
        <v>43</v>
      </c>
      <c r="C40" s="450">
        <v>25</v>
      </c>
      <c r="D40" s="455">
        <v>6.8</v>
      </c>
      <c r="E40" s="450">
        <v>33</v>
      </c>
      <c r="F40" s="450">
        <v>495</v>
      </c>
      <c r="G40" s="450"/>
      <c r="H40" s="491">
        <v>42321</v>
      </c>
      <c r="I40" s="491">
        <v>42333</v>
      </c>
      <c r="J40" s="491">
        <v>42333</v>
      </c>
      <c r="K40" s="452">
        <v>2016</v>
      </c>
    </row>
    <row r="41" spans="1:11" x14ac:dyDescent="0.25">
      <c r="A41" s="342" t="s">
        <v>29</v>
      </c>
      <c r="B41" s="455" t="s">
        <v>43</v>
      </c>
      <c r="C41" s="454">
        <v>306</v>
      </c>
      <c r="D41" s="455">
        <v>6.87</v>
      </c>
      <c r="E41" s="454">
        <v>432</v>
      </c>
      <c r="F41" s="450">
        <v>457</v>
      </c>
      <c r="G41" s="450"/>
      <c r="H41" s="491">
        <v>42324</v>
      </c>
      <c r="I41" s="491">
        <v>42333</v>
      </c>
      <c r="J41" s="491">
        <v>42333</v>
      </c>
      <c r="K41" s="452">
        <v>2016</v>
      </c>
    </row>
    <row r="42" spans="1:11" x14ac:dyDescent="0.25">
      <c r="A42" s="342" t="s">
        <v>29</v>
      </c>
      <c r="B42" s="455" t="s">
        <v>43</v>
      </c>
      <c r="C42" s="450">
        <v>49</v>
      </c>
      <c r="D42" s="455">
        <v>6.98</v>
      </c>
      <c r="E42" s="450">
        <v>67</v>
      </c>
      <c r="F42" s="450">
        <v>494</v>
      </c>
      <c r="G42" s="450"/>
      <c r="H42" s="491">
        <v>42326</v>
      </c>
      <c r="I42" s="491">
        <v>42333</v>
      </c>
      <c r="J42" s="491">
        <v>42333</v>
      </c>
      <c r="K42" s="452">
        <v>2016</v>
      </c>
    </row>
    <row r="43" spans="1:11" x14ac:dyDescent="0.25">
      <c r="A43" s="342" t="s">
        <v>29</v>
      </c>
      <c r="B43" s="455" t="s">
        <v>43</v>
      </c>
      <c r="C43" s="450">
        <v>29</v>
      </c>
      <c r="D43" s="455">
        <v>7.43</v>
      </c>
      <c r="E43" s="450">
        <v>30</v>
      </c>
      <c r="F43" s="450">
        <v>519</v>
      </c>
      <c r="G43" s="450"/>
      <c r="H43" s="491">
        <v>42331</v>
      </c>
      <c r="I43" s="491">
        <v>42339</v>
      </c>
      <c r="J43" s="491">
        <v>42339</v>
      </c>
      <c r="K43" s="452">
        <v>2016</v>
      </c>
    </row>
    <row r="44" spans="1:11" x14ac:dyDescent="0.25">
      <c r="A44" s="342" t="s">
        <v>29</v>
      </c>
      <c r="B44" s="455" t="s">
        <v>43</v>
      </c>
      <c r="C44" s="450">
        <v>15</v>
      </c>
      <c r="D44" s="455">
        <v>7.45</v>
      </c>
      <c r="E44" s="450">
        <v>21</v>
      </c>
      <c r="F44" s="450">
        <v>522</v>
      </c>
      <c r="G44" s="450"/>
      <c r="H44" s="491">
        <v>42331</v>
      </c>
      <c r="I44" s="491">
        <v>42333</v>
      </c>
      <c r="J44" s="491">
        <v>42339</v>
      </c>
      <c r="K44" s="452">
        <v>2016</v>
      </c>
    </row>
    <row r="45" spans="1:11" x14ac:dyDescent="0.25">
      <c r="A45" s="342" t="s">
        <v>29</v>
      </c>
      <c r="B45" s="455" t="s">
        <v>43</v>
      </c>
      <c r="C45" s="450">
        <v>13</v>
      </c>
      <c r="D45" s="455">
        <v>7.34</v>
      </c>
      <c r="E45" s="450">
        <v>18</v>
      </c>
      <c r="F45" s="450">
        <v>545</v>
      </c>
      <c r="G45" s="450"/>
      <c r="H45" s="491">
        <v>42333</v>
      </c>
      <c r="I45" s="491">
        <v>42339</v>
      </c>
      <c r="J45" s="491">
        <v>42339</v>
      </c>
      <c r="K45" s="452">
        <v>2016</v>
      </c>
    </row>
    <row r="46" spans="1:11" x14ac:dyDescent="0.25">
      <c r="A46" s="342" t="s">
        <v>29</v>
      </c>
      <c r="B46" s="455" t="s">
        <v>43</v>
      </c>
      <c r="C46" s="450">
        <v>17</v>
      </c>
      <c r="D46" s="455">
        <v>7.42</v>
      </c>
      <c r="E46" s="450">
        <v>20</v>
      </c>
      <c r="F46" s="450">
        <v>552</v>
      </c>
      <c r="G46" s="450"/>
      <c r="H46" s="491">
        <v>42334</v>
      </c>
      <c r="I46" s="491">
        <v>42355</v>
      </c>
      <c r="J46" s="491">
        <v>42339</v>
      </c>
      <c r="K46" s="452">
        <v>2016</v>
      </c>
    </row>
    <row r="47" spans="1:11" x14ac:dyDescent="0.25">
      <c r="A47" s="342" t="s">
        <v>29</v>
      </c>
      <c r="B47" s="455" t="s">
        <v>43</v>
      </c>
      <c r="C47" s="450">
        <v>16</v>
      </c>
      <c r="D47" s="455">
        <v>7.24</v>
      </c>
      <c r="E47" s="450">
        <v>18</v>
      </c>
      <c r="F47" s="450">
        <v>567</v>
      </c>
      <c r="G47" s="450"/>
      <c r="H47" s="491">
        <v>42338</v>
      </c>
      <c r="I47" s="491">
        <v>42346</v>
      </c>
      <c r="J47" s="491">
        <v>42346</v>
      </c>
      <c r="K47" s="452">
        <v>2016</v>
      </c>
    </row>
    <row r="48" spans="1:11" x14ac:dyDescent="0.25">
      <c r="A48" s="342" t="s">
        <v>29</v>
      </c>
      <c r="B48" s="455" t="s">
        <v>43</v>
      </c>
      <c r="C48" s="450">
        <v>15</v>
      </c>
      <c r="D48" s="455">
        <v>7.27</v>
      </c>
      <c r="E48" s="450">
        <v>18</v>
      </c>
      <c r="F48" s="450">
        <v>610</v>
      </c>
      <c r="G48" s="450"/>
      <c r="H48" s="491">
        <v>42341</v>
      </c>
      <c r="I48" s="491">
        <v>42352</v>
      </c>
      <c r="J48" s="491">
        <v>42352</v>
      </c>
      <c r="K48" s="452">
        <v>2016</v>
      </c>
    </row>
    <row r="49" spans="1:11" x14ac:dyDescent="0.25">
      <c r="A49" s="342" t="s">
        <v>29</v>
      </c>
      <c r="B49" s="455" t="s">
        <v>43</v>
      </c>
      <c r="C49" s="450">
        <v>13</v>
      </c>
      <c r="D49" s="455">
        <v>7.45</v>
      </c>
      <c r="E49" s="450">
        <v>16</v>
      </c>
      <c r="F49" s="450">
        <v>417</v>
      </c>
      <c r="G49" s="450"/>
      <c r="H49" s="491">
        <v>42345</v>
      </c>
      <c r="I49" s="491">
        <v>42359</v>
      </c>
      <c r="J49" s="491">
        <v>42359</v>
      </c>
      <c r="K49" s="452">
        <v>2016</v>
      </c>
    </row>
    <row r="50" spans="1:11" x14ac:dyDescent="0.25">
      <c r="A50" s="342" t="s">
        <v>29</v>
      </c>
      <c r="B50" s="455" t="s">
        <v>43</v>
      </c>
      <c r="C50" s="450">
        <v>35</v>
      </c>
      <c r="D50" s="455">
        <v>7.52</v>
      </c>
      <c r="E50" s="450">
        <v>43</v>
      </c>
      <c r="F50" s="450">
        <v>676</v>
      </c>
      <c r="G50" s="450"/>
      <c r="H50" s="491">
        <v>42347</v>
      </c>
      <c r="I50" s="491">
        <v>42359</v>
      </c>
      <c r="J50" s="491">
        <v>42359</v>
      </c>
      <c r="K50" s="452">
        <v>2016</v>
      </c>
    </row>
    <row r="51" spans="1:11" x14ac:dyDescent="0.25">
      <c r="A51" s="342" t="s">
        <v>29</v>
      </c>
      <c r="B51" s="455" t="s">
        <v>43</v>
      </c>
      <c r="C51" s="454">
        <v>1170</v>
      </c>
      <c r="D51" s="456">
        <v>7.45</v>
      </c>
      <c r="E51" s="454">
        <v>1400</v>
      </c>
      <c r="F51" s="450">
        <v>362</v>
      </c>
      <c r="G51" s="450"/>
      <c r="H51" s="491">
        <v>42374</v>
      </c>
      <c r="I51" s="491">
        <v>42388</v>
      </c>
      <c r="J51" s="491">
        <v>42388</v>
      </c>
      <c r="K51" s="452">
        <v>2016</v>
      </c>
    </row>
    <row r="52" spans="1:11" x14ac:dyDescent="0.25">
      <c r="A52" s="342" t="s">
        <v>29</v>
      </c>
      <c r="B52" s="455" t="s">
        <v>43</v>
      </c>
      <c r="C52" s="454">
        <v>1700</v>
      </c>
      <c r="D52" s="455">
        <v>7.06</v>
      </c>
      <c r="E52" s="454">
        <v>2200</v>
      </c>
      <c r="F52" s="450">
        <v>332</v>
      </c>
      <c r="G52" s="450"/>
      <c r="H52" s="491">
        <v>42375</v>
      </c>
      <c r="I52" s="491">
        <v>42388</v>
      </c>
      <c r="J52" s="491">
        <v>42388</v>
      </c>
      <c r="K52" s="452">
        <v>2016</v>
      </c>
    </row>
    <row r="53" spans="1:11" x14ac:dyDescent="0.25">
      <c r="A53" s="342" t="s">
        <v>29</v>
      </c>
      <c r="B53" s="455" t="s">
        <v>43</v>
      </c>
      <c r="C53" s="454">
        <v>1220</v>
      </c>
      <c r="D53" s="455">
        <v>7.34</v>
      </c>
      <c r="E53" s="454">
        <v>1680</v>
      </c>
      <c r="F53" s="450">
        <v>352</v>
      </c>
      <c r="G53" s="450"/>
      <c r="H53" s="491">
        <v>42376</v>
      </c>
      <c r="I53" s="491">
        <v>42388</v>
      </c>
      <c r="J53" s="491">
        <v>42388</v>
      </c>
      <c r="K53" s="452">
        <v>2016</v>
      </c>
    </row>
    <row r="54" spans="1:11" x14ac:dyDescent="0.25">
      <c r="A54" s="342" t="s">
        <v>29</v>
      </c>
      <c r="B54" s="455" t="s">
        <v>43</v>
      </c>
      <c r="C54" s="450">
        <v>31</v>
      </c>
      <c r="D54" s="455">
        <v>7.15</v>
      </c>
      <c r="E54" s="450">
        <v>11</v>
      </c>
      <c r="F54" s="450">
        <v>365</v>
      </c>
      <c r="G54" s="450"/>
      <c r="H54" s="491">
        <v>42382</v>
      </c>
      <c r="I54" s="491">
        <v>42388</v>
      </c>
      <c r="J54" s="491">
        <v>42388</v>
      </c>
      <c r="K54" s="452">
        <v>2016</v>
      </c>
    </row>
    <row r="55" spans="1:11" x14ac:dyDescent="0.25">
      <c r="A55" s="342" t="s">
        <v>29</v>
      </c>
      <c r="B55" s="455" t="s">
        <v>43</v>
      </c>
      <c r="C55" s="454">
        <v>800</v>
      </c>
      <c r="D55" s="455">
        <v>7.06</v>
      </c>
      <c r="E55" s="454">
        <v>1100</v>
      </c>
      <c r="F55" s="450">
        <v>377</v>
      </c>
      <c r="G55" s="450"/>
      <c r="H55" s="491">
        <v>42384</v>
      </c>
      <c r="I55" s="491">
        <v>42396</v>
      </c>
      <c r="J55" s="491">
        <v>42390</v>
      </c>
      <c r="K55" s="452">
        <v>2016</v>
      </c>
    </row>
    <row r="56" spans="1:11" x14ac:dyDescent="0.25">
      <c r="A56" s="342" t="s">
        <v>29</v>
      </c>
      <c r="B56" s="455" t="s">
        <v>43</v>
      </c>
      <c r="C56" s="450">
        <v>26</v>
      </c>
      <c r="D56" s="455">
        <v>7.21</v>
      </c>
      <c r="E56" s="450">
        <v>43</v>
      </c>
      <c r="F56" s="450">
        <v>345</v>
      </c>
      <c r="G56" s="450"/>
      <c r="H56" s="491">
        <v>42389</v>
      </c>
      <c r="I56" s="491">
        <v>42401</v>
      </c>
      <c r="J56" s="491">
        <v>42401</v>
      </c>
      <c r="K56" s="452">
        <v>2016</v>
      </c>
    </row>
    <row r="57" spans="1:11" x14ac:dyDescent="0.25">
      <c r="A57" s="342" t="s">
        <v>29</v>
      </c>
      <c r="B57" s="455" t="s">
        <v>43</v>
      </c>
      <c r="C57" s="450">
        <v>17</v>
      </c>
      <c r="D57" s="455">
        <v>7.2</v>
      </c>
      <c r="E57" s="450">
        <v>20</v>
      </c>
      <c r="F57" s="450">
        <v>375</v>
      </c>
      <c r="G57" s="450"/>
      <c r="H57" s="491">
        <v>42390</v>
      </c>
      <c r="I57" s="491">
        <v>42401</v>
      </c>
      <c r="J57" s="491">
        <v>42401</v>
      </c>
      <c r="K57" s="452">
        <v>2016</v>
      </c>
    </row>
    <row r="58" spans="1:11" x14ac:dyDescent="0.25">
      <c r="A58" s="342" t="s">
        <v>29</v>
      </c>
      <c r="B58" s="455" t="s">
        <v>43</v>
      </c>
      <c r="C58" s="450">
        <v>984</v>
      </c>
      <c r="D58" s="455">
        <v>7.13</v>
      </c>
      <c r="E58" s="450">
        <v>1350</v>
      </c>
      <c r="F58" s="450">
        <v>365</v>
      </c>
      <c r="G58" s="450"/>
      <c r="H58" s="491">
        <v>42391</v>
      </c>
      <c r="I58" s="491">
        <v>42401</v>
      </c>
      <c r="J58" s="491">
        <v>42401</v>
      </c>
      <c r="K58" s="452">
        <v>2016</v>
      </c>
    </row>
    <row r="59" spans="1:11" x14ac:dyDescent="0.25">
      <c r="A59" s="342" t="s">
        <v>29</v>
      </c>
      <c r="B59" s="455" t="s">
        <v>43</v>
      </c>
      <c r="C59" s="450">
        <v>47</v>
      </c>
      <c r="D59" s="455">
        <v>7.04</v>
      </c>
      <c r="E59" s="450">
        <v>53</v>
      </c>
      <c r="F59" s="450">
        <v>190</v>
      </c>
      <c r="G59" s="450"/>
      <c r="H59" s="491">
        <v>42396</v>
      </c>
      <c r="I59" s="491">
        <v>42398</v>
      </c>
      <c r="J59" s="491">
        <v>42401</v>
      </c>
      <c r="K59" s="452">
        <v>2016</v>
      </c>
    </row>
    <row r="60" spans="1:11" x14ac:dyDescent="0.25">
      <c r="A60" s="342" t="s">
        <v>29</v>
      </c>
      <c r="B60" s="455" t="s">
        <v>43</v>
      </c>
      <c r="C60" s="450">
        <v>92</v>
      </c>
      <c r="D60" s="455">
        <v>7.15</v>
      </c>
      <c r="E60" s="450">
        <v>110</v>
      </c>
      <c r="F60" s="450">
        <v>260</v>
      </c>
      <c r="G60" s="450"/>
      <c r="H60" s="491">
        <v>42397</v>
      </c>
      <c r="I60" s="492">
        <v>42398</v>
      </c>
      <c r="J60" s="491">
        <v>42401</v>
      </c>
      <c r="K60" s="452">
        <v>2016</v>
      </c>
    </row>
    <row r="61" spans="1:11" x14ac:dyDescent="0.25">
      <c r="A61" s="342" t="s">
        <v>29</v>
      </c>
      <c r="B61" s="455" t="s">
        <v>43</v>
      </c>
      <c r="C61" s="450">
        <v>52</v>
      </c>
      <c r="D61" s="455">
        <v>7.01</v>
      </c>
      <c r="E61" s="450">
        <v>60</v>
      </c>
      <c r="F61" s="450">
        <v>202</v>
      </c>
      <c r="G61" s="450"/>
      <c r="H61" s="491">
        <v>42398</v>
      </c>
      <c r="I61" s="491">
        <v>42404</v>
      </c>
      <c r="J61" s="491">
        <v>42410</v>
      </c>
      <c r="K61" s="452">
        <v>2016</v>
      </c>
    </row>
    <row r="62" spans="1:11" x14ac:dyDescent="0.25">
      <c r="A62" s="342" t="s">
        <v>29</v>
      </c>
      <c r="B62" s="455" t="s">
        <v>43</v>
      </c>
      <c r="C62" s="450">
        <v>53</v>
      </c>
      <c r="D62" s="455">
        <v>6.89</v>
      </c>
      <c r="E62" s="450">
        <v>60</v>
      </c>
      <c r="F62" s="450">
        <v>306</v>
      </c>
      <c r="G62" s="450"/>
      <c r="H62" s="491">
        <v>42403</v>
      </c>
      <c r="I62" s="491">
        <v>42404</v>
      </c>
      <c r="J62" s="491">
        <v>42410</v>
      </c>
      <c r="K62" s="452">
        <v>2016</v>
      </c>
    </row>
    <row r="63" spans="1:11" x14ac:dyDescent="0.25">
      <c r="A63" s="342" t="s">
        <v>29</v>
      </c>
      <c r="B63" s="455" t="s">
        <v>43</v>
      </c>
      <c r="C63" s="450">
        <v>29</v>
      </c>
      <c r="D63" s="455">
        <v>6.63</v>
      </c>
      <c r="E63" s="450">
        <v>36</v>
      </c>
      <c r="F63" s="450">
        <v>464</v>
      </c>
      <c r="G63" s="450"/>
      <c r="H63" s="491">
        <v>42405</v>
      </c>
      <c r="I63" s="491">
        <v>42418</v>
      </c>
      <c r="J63" s="491">
        <v>42418</v>
      </c>
      <c r="K63" s="452">
        <v>2016</v>
      </c>
    </row>
    <row r="64" spans="1:11" x14ac:dyDescent="0.25">
      <c r="A64" s="342" t="s">
        <v>29</v>
      </c>
      <c r="B64" s="455" t="s">
        <v>43</v>
      </c>
      <c r="C64" s="450">
        <v>13</v>
      </c>
      <c r="D64" s="455">
        <v>7.22</v>
      </c>
      <c r="E64" s="450">
        <v>25</v>
      </c>
      <c r="F64" s="450">
        <v>463</v>
      </c>
      <c r="G64" s="450"/>
      <c r="H64" s="491">
        <v>42411</v>
      </c>
      <c r="I64" s="491">
        <v>42422</v>
      </c>
      <c r="J64" s="491">
        <v>42422</v>
      </c>
      <c r="K64" s="452">
        <v>2016</v>
      </c>
    </row>
    <row r="65" spans="1:11" x14ac:dyDescent="0.25">
      <c r="A65" s="342" t="s">
        <v>29</v>
      </c>
      <c r="B65" s="455" t="s">
        <v>43</v>
      </c>
      <c r="C65" s="450">
        <v>20</v>
      </c>
      <c r="D65" s="455">
        <v>7.65</v>
      </c>
      <c r="E65" s="450">
        <v>26</v>
      </c>
      <c r="F65" s="450">
        <v>450</v>
      </c>
      <c r="G65" s="450"/>
      <c r="H65" s="491">
        <v>42412</v>
      </c>
      <c r="I65" s="491">
        <v>42422</v>
      </c>
      <c r="J65" s="491">
        <v>42422</v>
      </c>
      <c r="K65" s="452">
        <v>2016</v>
      </c>
    </row>
    <row r="66" spans="1:11" x14ac:dyDescent="0.25">
      <c r="A66" s="342" t="s">
        <v>29</v>
      </c>
      <c r="B66" s="455" t="s">
        <v>43</v>
      </c>
      <c r="C66" s="450">
        <v>11</v>
      </c>
      <c r="D66" s="455">
        <v>7.3</v>
      </c>
      <c r="E66" s="450">
        <v>15</v>
      </c>
      <c r="F66" s="450">
        <v>465</v>
      </c>
      <c r="G66" s="450"/>
      <c r="H66" s="491">
        <v>42415</v>
      </c>
      <c r="I66" s="491">
        <v>42422</v>
      </c>
      <c r="J66" s="491">
        <v>42422</v>
      </c>
      <c r="K66" s="452">
        <v>2016</v>
      </c>
    </row>
    <row r="67" spans="1:11" x14ac:dyDescent="0.25">
      <c r="A67" s="342" t="s">
        <v>29</v>
      </c>
      <c r="B67" s="455" t="s">
        <v>43</v>
      </c>
      <c r="C67" s="450">
        <v>21</v>
      </c>
      <c r="D67" s="455">
        <v>7.24</v>
      </c>
      <c r="E67" s="450">
        <v>28</v>
      </c>
      <c r="F67" s="450">
        <v>470</v>
      </c>
      <c r="G67" s="450"/>
      <c r="H67" s="491">
        <v>42415</v>
      </c>
      <c r="I67" s="491">
        <v>42422</v>
      </c>
      <c r="J67" s="491">
        <v>42422</v>
      </c>
      <c r="K67" s="452">
        <v>2016</v>
      </c>
    </row>
    <row r="68" spans="1:11" x14ac:dyDescent="0.25">
      <c r="A68" s="342" t="s">
        <v>29</v>
      </c>
      <c r="B68" s="455" t="s">
        <v>43</v>
      </c>
      <c r="C68" s="450">
        <v>11</v>
      </c>
      <c r="D68" s="455">
        <v>7.14</v>
      </c>
      <c r="E68" s="450">
        <v>16</v>
      </c>
      <c r="F68" s="450">
        <v>476</v>
      </c>
      <c r="G68" s="450"/>
      <c r="H68" s="491">
        <v>42416</v>
      </c>
      <c r="I68" s="491">
        <v>42426</v>
      </c>
      <c r="J68" s="491">
        <v>42426</v>
      </c>
      <c r="K68" s="452">
        <v>2016</v>
      </c>
    </row>
    <row r="69" spans="1:11" x14ac:dyDescent="0.25">
      <c r="A69" s="342" t="s">
        <v>29</v>
      </c>
      <c r="B69" s="455" t="s">
        <v>43</v>
      </c>
      <c r="C69" s="450">
        <v>16</v>
      </c>
      <c r="D69" s="455">
        <v>7.16</v>
      </c>
      <c r="E69" s="450">
        <v>19</v>
      </c>
      <c r="F69" s="450">
        <v>476</v>
      </c>
      <c r="G69" s="450"/>
      <c r="H69" s="491">
        <v>42416</v>
      </c>
      <c r="I69" s="491">
        <v>42426</v>
      </c>
      <c r="J69" s="491">
        <v>42426</v>
      </c>
      <c r="K69" s="452">
        <v>2016</v>
      </c>
    </row>
    <row r="70" spans="1:11" x14ac:dyDescent="0.25">
      <c r="A70" s="342" t="s">
        <v>29</v>
      </c>
      <c r="B70" s="455" t="s">
        <v>43</v>
      </c>
      <c r="C70" s="450">
        <v>12</v>
      </c>
      <c r="D70" s="455">
        <v>7.15</v>
      </c>
      <c r="E70" s="450">
        <v>18</v>
      </c>
      <c r="F70" s="450">
        <v>480</v>
      </c>
      <c r="G70" s="450"/>
      <c r="H70" s="491">
        <v>42417</v>
      </c>
      <c r="I70" s="491">
        <v>42426</v>
      </c>
      <c r="J70" s="491">
        <v>42426</v>
      </c>
      <c r="K70" s="452">
        <v>2016</v>
      </c>
    </row>
    <row r="71" spans="1:11" x14ac:dyDescent="0.25">
      <c r="A71" s="342" t="s">
        <v>29</v>
      </c>
      <c r="B71" s="455" t="s">
        <v>43</v>
      </c>
      <c r="C71" s="450">
        <v>13</v>
      </c>
      <c r="D71" s="455">
        <v>7.11</v>
      </c>
      <c r="E71" s="450">
        <v>18</v>
      </c>
      <c r="F71" s="450">
        <v>483</v>
      </c>
      <c r="G71" s="450"/>
      <c r="H71" s="491">
        <v>42417</v>
      </c>
      <c r="I71" s="491">
        <v>42426</v>
      </c>
      <c r="J71" s="491">
        <v>42426</v>
      </c>
      <c r="K71" s="452">
        <v>2016</v>
      </c>
    </row>
    <row r="72" spans="1:11" ht="15.75" thickBot="1" x14ac:dyDescent="0.3">
      <c r="A72" s="414" t="s">
        <v>29</v>
      </c>
      <c r="B72" s="474" t="s">
        <v>43</v>
      </c>
      <c r="C72" s="475">
        <v>12</v>
      </c>
      <c r="D72" s="474">
        <v>8.06</v>
      </c>
      <c r="E72" s="475">
        <v>14</v>
      </c>
      <c r="F72" s="475">
        <v>484</v>
      </c>
      <c r="G72" s="475"/>
      <c r="H72" s="493">
        <v>42426</v>
      </c>
      <c r="I72" s="493">
        <v>42429</v>
      </c>
      <c r="J72" s="493">
        <v>42489</v>
      </c>
      <c r="K72" s="476">
        <v>2016</v>
      </c>
    </row>
    <row r="73" spans="1:11" x14ac:dyDescent="0.25">
      <c r="A73" s="380" t="s">
        <v>150</v>
      </c>
      <c r="B73" s="477">
        <f>COUNTA(B10:B72)</f>
        <v>62</v>
      </c>
      <c r="C73" s="477">
        <f>COUNTA(C10:C72)</f>
        <v>62</v>
      </c>
      <c r="D73" s="477">
        <f>COUNTA(D10:D72)</f>
        <v>63</v>
      </c>
      <c r="E73" s="477">
        <f>COUNTA(E10:E72)</f>
        <v>62</v>
      </c>
      <c r="F73" s="477">
        <f>COUNTA(F10:F72)</f>
        <v>62</v>
      </c>
      <c r="G73" s="477"/>
      <c r="H73" s="494"/>
      <c r="I73" s="494"/>
      <c r="J73" s="494"/>
      <c r="K73" s="478">
        <v>2016</v>
      </c>
    </row>
    <row r="74" spans="1:11" x14ac:dyDescent="0.25">
      <c r="A74" s="372" t="s">
        <v>151</v>
      </c>
      <c r="B74" s="457">
        <f>MINA(B10:B72)</f>
        <v>0</v>
      </c>
      <c r="C74" s="457">
        <f>MINA(C10:C72)</f>
        <v>3</v>
      </c>
      <c r="D74" s="457">
        <f>MINA(D10:D72)</f>
        <v>6.61</v>
      </c>
      <c r="E74" s="457">
        <f>MINA(E10:E72)</f>
        <v>5.3</v>
      </c>
      <c r="F74" s="457">
        <f>MINA(F10:F72)</f>
        <v>190</v>
      </c>
      <c r="G74" s="457"/>
      <c r="H74" s="491"/>
      <c r="I74" s="491"/>
      <c r="J74" s="491"/>
      <c r="K74" s="479">
        <v>2016</v>
      </c>
    </row>
    <row r="75" spans="1:11" x14ac:dyDescent="0.25">
      <c r="A75" s="372" t="s">
        <v>152</v>
      </c>
      <c r="B75" s="483">
        <f>AVERAGEA(B10:B72)</f>
        <v>0</v>
      </c>
      <c r="C75" s="483">
        <f>AVERAGEA(C10:C72)</f>
        <v>153.67741935483872</v>
      </c>
      <c r="D75" s="483">
        <f>AVERAGEA(D10:D72)</f>
        <v>7.1515873015873002</v>
      </c>
      <c r="E75" s="483">
        <f>AVERAGEA(E10:E72)</f>
        <v>202.55</v>
      </c>
      <c r="F75" s="483">
        <f>AVERAGEA(F10:F72)</f>
        <v>533.4677419354839</v>
      </c>
      <c r="G75" s="458"/>
      <c r="H75" s="491"/>
      <c r="I75" s="491"/>
      <c r="J75" s="491"/>
      <c r="K75" s="479">
        <v>2016</v>
      </c>
    </row>
    <row r="76" spans="1:11" ht="15.75" thickBot="1" x14ac:dyDescent="0.3">
      <c r="A76" s="381" t="s">
        <v>153</v>
      </c>
      <c r="B76" s="480">
        <f>MAXA(B10:B72)</f>
        <v>0</v>
      </c>
      <c r="C76" s="480">
        <f>MAXA(C10:C72)</f>
        <v>1700</v>
      </c>
      <c r="D76" s="484">
        <f>MAXA(D10:D72)</f>
        <v>8.06</v>
      </c>
      <c r="E76" s="480">
        <f>MAXA(E10:E72)</f>
        <v>2200</v>
      </c>
      <c r="F76" s="480">
        <f>MAXA(F10:F72)</f>
        <v>884</v>
      </c>
      <c r="G76" s="480"/>
      <c r="H76" s="495"/>
      <c r="I76" s="495"/>
      <c r="J76" s="495"/>
      <c r="K76" s="482">
        <v>2016</v>
      </c>
    </row>
    <row r="77" spans="1:11" x14ac:dyDescent="0.25">
      <c r="A77" s="413" t="s">
        <v>29</v>
      </c>
      <c r="B77" s="459" t="s">
        <v>43</v>
      </c>
      <c r="C77" s="460">
        <v>11</v>
      </c>
      <c r="D77" s="485">
        <v>7.78</v>
      </c>
      <c r="E77" s="460">
        <v>11</v>
      </c>
      <c r="F77" s="460">
        <v>531</v>
      </c>
      <c r="G77" s="460"/>
      <c r="H77" s="494">
        <v>42432</v>
      </c>
      <c r="I77" s="494">
        <v>42437</v>
      </c>
      <c r="J77" s="494">
        <v>42489</v>
      </c>
      <c r="K77" s="462">
        <v>2017</v>
      </c>
    </row>
    <row r="78" spans="1:11" x14ac:dyDescent="0.25">
      <c r="A78" s="342" t="s">
        <v>29</v>
      </c>
      <c r="B78" s="455" t="s">
        <v>43</v>
      </c>
      <c r="C78" s="450">
        <v>10</v>
      </c>
      <c r="D78" s="486">
        <v>7.75</v>
      </c>
      <c r="E78" s="450">
        <v>13</v>
      </c>
      <c r="F78" s="450">
        <v>549</v>
      </c>
      <c r="G78" s="450"/>
      <c r="H78" s="491">
        <v>42438</v>
      </c>
      <c r="I78" s="491">
        <v>42446</v>
      </c>
      <c r="J78" s="491">
        <v>42489</v>
      </c>
      <c r="K78" s="463">
        <v>2017</v>
      </c>
    </row>
    <row r="79" spans="1:11" x14ac:dyDescent="0.25">
      <c r="A79" s="342" t="s">
        <v>29</v>
      </c>
      <c r="B79" s="455" t="s">
        <v>43</v>
      </c>
      <c r="C79" s="450">
        <v>14</v>
      </c>
      <c r="D79" s="486">
        <v>7.6</v>
      </c>
      <c r="E79" s="450">
        <v>16</v>
      </c>
      <c r="F79" s="450">
        <v>605</v>
      </c>
      <c r="G79" s="450"/>
      <c r="H79" s="491">
        <v>42440</v>
      </c>
      <c r="I79" s="491">
        <v>42446</v>
      </c>
      <c r="J79" s="491">
        <v>42489</v>
      </c>
      <c r="K79" s="463">
        <v>2017</v>
      </c>
    </row>
    <row r="80" spans="1:11" x14ac:dyDescent="0.25">
      <c r="A80" s="342" t="s">
        <v>29</v>
      </c>
      <c r="B80" s="455" t="s">
        <v>43</v>
      </c>
      <c r="C80" s="450">
        <v>5</v>
      </c>
      <c r="D80" s="486">
        <v>7.05</v>
      </c>
      <c r="E80" s="450">
        <v>8.6999999999999993</v>
      </c>
      <c r="F80" s="450">
        <v>614</v>
      </c>
      <c r="G80" s="450"/>
      <c r="H80" s="491">
        <v>42443</v>
      </c>
      <c r="I80" s="491">
        <v>42453</v>
      </c>
      <c r="J80" s="491">
        <v>42489</v>
      </c>
      <c r="K80" s="463">
        <v>2017</v>
      </c>
    </row>
    <row r="81" spans="1:11" x14ac:dyDescent="0.25">
      <c r="A81" s="342" t="s">
        <v>29</v>
      </c>
      <c r="B81" s="455" t="s">
        <v>43</v>
      </c>
      <c r="C81" s="450">
        <v>16</v>
      </c>
      <c r="D81" s="486">
        <v>7.23</v>
      </c>
      <c r="E81" s="450">
        <v>21</v>
      </c>
      <c r="F81" s="450">
        <v>845</v>
      </c>
      <c r="G81" s="450"/>
      <c r="H81" s="491">
        <v>42453</v>
      </c>
      <c r="I81" s="491">
        <v>42464</v>
      </c>
      <c r="J81" s="491">
        <v>42489</v>
      </c>
      <c r="K81" s="463">
        <v>2017</v>
      </c>
    </row>
    <row r="82" spans="1:11" x14ac:dyDescent="0.25">
      <c r="A82" s="342" t="s">
        <v>29</v>
      </c>
      <c r="B82" s="455" t="s">
        <v>43</v>
      </c>
      <c r="C82" s="450">
        <v>6</v>
      </c>
      <c r="D82" s="486">
        <v>7.66</v>
      </c>
      <c r="E82" s="450">
        <v>8.6999999999999993</v>
      </c>
      <c r="F82" s="450">
        <v>770</v>
      </c>
      <c r="G82" s="450"/>
      <c r="H82" s="491">
        <v>42460</v>
      </c>
      <c r="I82" s="491">
        <v>42467</v>
      </c>
      <c r="J82" s="491">
        <v>42489</v>
      </c>
      <c r="K82" s="463">
        <v>2017</v>
      </c>
    </row>
    <row r="83" spans="1:11" x14ac:dyDescent="0.25">
      <c r="A83" s="342" t="s">
        <v>29</v>
      </c>
      <c r="B83" s="455" t="s">
        <v>43</v>
      </c>
      <c r="C83" s="450">
        <v>8</v>
      </c>
      <c r="D83" s="486">
        <v>7.53</v>
      </c>
      <c r="E83" s="450">
        <v>11</v>
      </c>
      <c r="F83" s="450">
        <v>822</v>
      </c>
      <c r="G83" s="450"/>
      <c r="H83" s="491">
        <v>42465</v>
      </c>
      <c r="I83" s="491">
        <v>42474</v>
      </c>
      <c r="J83" s="491">
        <v>42489</v>
      </c>
      <c r="K83" s="463">
        <v>2017</v>
      </c>
    </row>
    <row r="84" spans="1:11" x14ac:dyDescent="0.25">
      <c r="A84" s="342" t="s">
        <v>29</v>
      </c>
      <c r="B84" s="455" t="s">
        <v>43</v>
      </c>
      <c r="C84" s="450">
        <v>2</v>
      </c>
      <c r="D84" s="486">
        <v>7.71</v>
      </c>
      <c r="E84" s="450">
        <v>3.1</v>
      </c>
      <c r="F84" s="450">
        <v>884</v>
      </c>
      <c r="G84" s="450"/>
      <c r="H84" s="491">
        <v>42467</v>
      </c>
      <c r="I84" s="491">
        <v>42487</v>
      </c>
      <c r="J84" s="491">
        <v>42489</v>
      </c>
      <c r="K84" s="463">
        <v>2017</v>
      </c>
    </row>
    <row r="85" spans="1:11" x14ac:dyDescent="0.25">
      <c r="A85" s="342" t="s">
        <v>29</v>
      </c>
      <c r="B85" s="455" t="s">
        <v>43</v>
      </c>
      <c r="C85" s="450">
        <v>20</v>
      </c>
      <c r="D85" s="486">
        <v>7.83</v>
      </c>
      <c r="E85" s="450">
        <v>22</v>
      </c>
      <c r="F85" s="450">
        <v>858</v>
      </c>
      <c r="G85" s="450"/>
      <c r="H85" s="491">
        <v>42500</v>
      </c>
      <c r="I85" s="491">
        <v>42514</v>
      </c>
      <c r="J85" s="491">
        <v>42515</v>
      </c>
      <c r="K85" s="463">
        <v>2017</v>
      </c>
    </row>
    <row r="86" spans="1:11" x14ac:dyDescent="0.25">
      <c r="A86" s="342" t="s">
        <v>29</v>
      </c>
      <c r="B86" s="465">
        <v>3</v>
      </c>
      <c r="C86" s="465">
        <v>1260</v>
      </c>
      <c r="D86" s="487">
        <v>6.58</v>
      </c>
      <c r="E86" s="465">
        <v>1900</v>
      </c>
      <c r="F86" s="465">
        <v>362</v>
      </c>
      <c r="G86" s="464"/>
      <c r="H86" s="466">
        <v>42527</v>
      </c>
      <c r="I86" s="491"/>
      <c r="J86" s="491"/>
      <c r="K86" s="463">
        <v>2017</v>
      </c>
    </row>
    <row r="87" spans="1:11" x14ac:dyDescent="0.25">
      <c r="A87" s="342" t="s">
        <v>29</v>
      </c>
      <c r="B87" s="465">
        <v>3</v>
      </c>
      <c r="C87" s="465">
        <v>863</v>
      </c>
      <c r="D87" s="487">
        <v>6.69</v>
      </c>
      <c r="E87" s="465">
        <v>1390</v>
      </c>
      <c r="F87" s="465">
        <v>422</v>
      </c>
      <c r="G87" s="464"/>
      <c r="H87" s="466">
        <v>42528</v>
      </c>
      <c r="I87" s="491"/>
      <c r="J87" s="491"/>
      <c r="K87" s="463">
        <v>2017</v>
      </c>
    </row>
    <row r="88" spans="1:11" x14ac:dyDescent="0.25">
      <c r="A88" s="342" t="s">
        <v>29</v>
      </c>
      <c r="B88" s="465">
        <v>3</v>
      </c>
      <c r="C88" s="465">
        <v>1330</v>
      </c>
      <c r="D88" s="487">
        <v>6.73</v>
      </c>
      <c r="E88" s="465">
        <v>2000</v>
      </c>
      <c r="F88" s="465">
        <v>311</v>
      </c>
      <c r="G88" s="465"/>
      <c r="H88" s="466">
        <v>42529</v>
      </c>
      <c r="I88" s="491"/>
      <c r="J88" s="491"/>
      <c r="K88" s="463">
        <v>2017</v>
      </c>
    </row>
    <row r="89" spans="1:11" x14ac:dyDescent="0.25">
      <c r="A89" s="342" t="s">
        <v>29</v>
      </c>
      <c r="B89" s="465">
        <v>3</v>
      </c>
      <c r="C89" s="465">
        <v>480</v>
      </c>
      <c r="D89" s="487">
        <v>6.77</v>
      </c>
      <c r="E89" s="465">
        <v>880</v>
      </c>
      <c r="F89" s="465">
        <v>449</v>
      </c>
      <c r="G89" s="465"/>
      <c r="H89" s="466">
        <v>42530</v>
      </c>
      <c r="I89" s="491"/>
      <c r="J89" s="491"/>
      <c r="K89" s="463">
        <v>2017</v>
      </c>
    </row>
    <row r="90" spans="1:11" x14ac:dyDescent="0.25">
      <c r="A90" s="342" t="s">
        <v>29</v>
      </c>
      <c r="B90" s="465">
        <v>3</v>
      </c>
      <c r="C90" s="465">
        <v>16</v>
      </c>
      <c r="D90" s="487">
        <v>7.71</v>
      </c>
      <c r="E90" s="465">
        <v>25</v>
      </c>
      <c r="F90" s="465">
        <v>340</v>
      </c>
      <c r="G90" s="465"/>
      <c r="H90" s="466">
        <v>42535</v>
      </c>
      <c r="I90" s="491"/>
      <c r="J90" s="491"/>
      <c r="K90" s="463">
        <v>2017</v>
      </c>
    </row>
    <row r="91" spans="1:11" x14ac:dyDescent="0.25">
      <c r="A91" s="342" t="s">
        <v>29</v>
      </c>
      <c r="B91" s="465">
        <v>3</v>
      </c>
      <c r="C91" s="465">
        <v>27</v>
      </c>
      <c r="D91" s="487">
        <v>6.68</v>
      </c>
      <c r="E91" s="465">
        <v>26</v>
      </c>
      <c r="F91" s="465">
        <v>438</v>
      </c>
      <c r="G91" s="465"/>
      <c r="H91" s="466">
        <v>42538</v>
      </c>
      <c r="I91" s="491"/>
      <c r="J91" s="491"/>
      <c r="K91" s="463">
        <v>2017</v>
      </c>
    </row>
    <row r="92" spans="1:11" x14ac:dyDescent="0.25">
      <c r="A92" s="342" t="s">
        <v>29</v>
      </c>
      <c r="B92" s="465">
        <v>3</v>
      </c>
      <c r="C92" s="465">
        <v>279</v>
      </c>
      <c r="D92" s="487">
        <v>6.73</v>
      </c>
      <c r="E92" s="465">
        <v>398</v>
      </c>
      <c r="F92" s="465">
        <v>414</v>
      </c>
      <c r="G92" s="465"/>
      <c r="H92" s="466">
        <v>42541</v>
      </c>
      <c r="I92" s="491"/>
      <c r="J92" s="491"/>
      <c r="K92" s="463">
        <v>2017</v>
      </c>
    </row>
    <row r="93" spans="1:11" x14ac:dyDescent="0.25">
      <c r="A93" s="342" t="s">
        <v>29</v>
      </c>
      <c r="B93" s="465">
        <v>3</v>
      </c>
      <c r="C93" s="465">
        <v>11</v>
      </c>
      <c r="D93" s="487">
        <v>7.01</v>
      </c>
      <c r="E93" s="465">
        <v>11</v>
      </c>
      <c r="F93" s="465">
        <v>423</v>
      </c>
      <c r="G93" s="465"/>
      <c r="H93" s="466">
        <v>42543</v>
      </c>
      <c r="I93" s="491"/>
      <c r="J93" s="491"/>
      <c r="K93" s="463">
        <v>2017</v>
      </c>
    </row>
    <row r="94" spans="1:11" x14ac:dyDescent="0.25">
      <c r="A94" s="342" t="s">
        <v>29</v>
      </c>
      <c r="B94" s="465">
        <v>3</v>
      </c>
      <c r="C94" s="465">
        <v>39</v>
      </c>
      <c r="D94" s="487">
        <v>7.15</v>
      </c>
      <c r="E94" s="465">
        <v>46</v>
      </c>
      <c r="F94" s="465">
        <v>442</v>
      </c>
      <c r="G94" s="465"/>
      <c r="H94" s="466">
        <v>42545</v>
      </c>
      <c r="I94" s="491"/>
      <c r="J94" s="491"/>
      <c r="K94" s="463">
        <v>2017</v>
      </c>
    </row>
    <row r="95" spans="1:11" x14ac:dyDescent="0.25">
      <c r="A95" s="342" t="s">
        <v>29</v>
      </c>
      <c r="B95" s="465">
        <v>3</v>
      </c>
      <c r="C95" s="465">
        <v>16</v>
      </c>
      <c r="D95" s="487">
        <v>7.6</v>
      </c>
      <c r="E95" s="465">
        <v>21</v>
      </c>
      <c r="F95" s="465">
        <v>449</v>
      </c>
      <c r="G95" s="465"/>
      <c r="H95" s="466">
        <v>42548</v>
      </c>
      <c r="I95" s="491"/>
      <c r="J95" s="491"/>
      <c r="K95" s="463">
        <v>2017</v>
      </c>
    </row>
    <row r="96" spans="1:11" x14ac:dyDescent="0.25">
      <c r="A96" s="342" t="s">
        <v>29</v>
      </c>
      <c r="B96" s="465">
        <v>3</v>
      </c>
      <c r="C96" s="465">
        <v>18</v>
      </c>
      <c r="D96" s="487">
        <v>7.85</v>
      </c>
      <c r="E96" s="465">
        <v>22</v>
      </c>
      <c r="F96" s="465">
        <v>481</v>
      </c>
      <c r="G96" s="465"/>
      <c r="H96" s="466">
        <v>42549</v>
      </c>
      <c r="I96" s="491"/>
      <c r="J96" s="491"/>
      <c r="K96" s="463">
        <v>2017</v>
      </c>
    </row>
    <row r="97" spans="1:11" x14ac:dyDescent="0.25">
      <c r="A97" s="342" t="s">
        <v>29</v>
      </c>
      <c r="B97" s="465">
        <v>3</v>
      </c>
      <c r="C97" s="465">
        <v>14</v>
      </c>
      <c r="D97" s="487">
        <v>7.46</v>
      </c>
      <c r="E97" s="465">
        <v>17</v>
      </c>
      <c r="F97" s="465">
        <v>520</v>
      </c>
      <c r="G97" s="465"/>
      <c r="H97" s="466">
        <v>42550</v>
      </c>
      <c r="I97" s="491"/>
      <c r="J97" s="491"/>
      <c r="K97" s="463">
        <v>2017</v>
      </c>
    </row>
    <row r="98" spans="1:11" x14ac:dyDescent="0.25">
      <c r="A98" s="342" t="s">
        <v>29</v>
      </c>
      <c r="B98" s="465">
        <v>3</v>
      </c>
      <c r="C98" s="465">
        <v>19</v>
      </c>
      <c r="D98" s="487">
        <v>7.26</v>
      </c>
      <c r="E98" s="465">
        <v>22</v>
      </c>
      <c r="F98" s="465">
        <v>526</v>
      </c>
      <c r="G98" s="465"/>
      <c r="H98" s="466">
        <v>42559</v>
      </c>
      <c r="I98" s="491"/>
      <c r="J98" s="491"/>
      <c r="K98" s="463">
        <v>2017</v>
      </c>
    </row>
    <row r="99" spans="1:11" x14ac:dyDescent="0.25">
      <c r="A99" s="342" t="s">
        <v>29</v>
      </c>
      <c r="B99" s="465">
        <v>3</v>
      </c>
      <c r="C99" s="465">
        <v>16</v>
      </c>
      <c r="D99" s="487">
        <v>7.53</v>
      </c>
      <c r="E99" s="465">
        <v>18</v>
      </c>
      <c r="F99" s="465">
        <v>555</v>
      </c>
      <c r="G99" s="465"/>
      <c r="H99" s="466">
        <v>42565</v>
      </c>
      <c r="I99" s="491"/>
      <c r="J99" s="491"/>
      <c r="K99" s="463">
        <v>2017</v>
      </c>
    </row>
    <row r="100" spans="1:11" x14ac:dyDescent="0.25">
      <c r="A100" s="342" t="s">
        <v>29</v>
      </c>
      <c r="B100" s="465">
        <v>3</v>
      </c>
      <c r="C100" s="465">
        <v>30</v>
      </c>
      <c r="D100" s="487">
        <v>7.33</v>
      </c>
      <c r="E100" s="465">
        <v>33</v>
      </c>
      <c r="F100" s="465">
        <v>613</v>
      </c>
      <c r="G100" s="465"/>
      <c r="H100" s="466">
        <v>42569</v>
      </c>
      <c r="I100" s="491"/>
      <c r="J100" s="491"/>
      <c r="K100" s="463">
        <v>2017</v>
      </c>
    </row>
    <row r="101" spans="1:11" x14ac:dyDescent="0.25">
      <c r="A101" s="342" t="s">
        <v>29</v>
      </c>
      <c r="B101" s="465">
        <v>3</v>
      </c>
      <c r="C101" s="465">
        <v>37</v>
      </c>
      <c r="D101" s="487">
        <v>7.26</v>
      </c>
      <c r="E101" s="465">
        <v>39</v>
      </c>
      <c r="F101" s="465">
        <v>612</v>
      </c>
      <c r="G101" s="465"/>
      <c r="H101" s="466">
        <v>42570</v>
      </c>
      <c r="I101" s="491"/>
      <c r="J101" s="491"/>
      <c r="K101" s="463">
        <v>2017</v>
      </c>
    </row>
    <row r="102" spans="1:11" x14ac:dyDescent="0.25">
      <c r="A102" s="342" t="s">
        <v>29</v>
      </c>
      <c r="B102" s="465">
        <v>3</v>
      </c>
      <c r="C102" s="465">
        <v>19</v>
      </c>
      <c r="D102" s="487">
        <v>7.4</v>
      </c>
      <c r="E102" s="465">
        <v>23</v>
      </c>
      <c r="F102" s="465">
        <v>588</v>
      </c>
      <c r="G102" s="465"/>
      <c r="H102" s="466">
        <v>42571</v>
      </c>
      <c r="I102" s="491"/>
      <c r="J102" s="491"/>
      <c r="K102" s="463">
        <v>2017</v>
      </c>
    </row>
    <row r="103" spans="1:11" x14ac:dyDescent="0.25">
      <c r="A103" s="342" t="s">
        <v>29</v>
      </c>
      <c r="B103" s="465">
        <v>3</v>
      </c>
      <c r="C103" s="465">
        <v>22</v>
      </c>
      <c r="D103" s="487">
        <v>7.14</v>
      </c>
      <c r="E103" s="465">
        <v>23</v>
      </c>
      <c r="F103" s="465">
        <v>428</v>
      </c>
      <c r="G103" s="465"/>
      <c r="H103" s="466">
        <v>42572</v>
      </c>
      <c r="I103" s="491"/>
      <c r="J103" s="491"/>
      <c r="K103" s="463">
        <v>2017</v>
      </c>
    </row>
    <row r="104" spans="1:11" x14ac:dyDescent="0.25">
      <c r="A104" s="342" t="s">
        <v>29</v>
      </c>
      <c r="B104" s="465">
        <v>3</v>
      </c>
      <c r="C104" s="465">
        <v>34</v>
      </c>
      <c r="D104" s="487">
        <v>7.13</v>
      </c>
      <c r="E104" s="465">
        <v>38</v>
      </c>
      <c r="F104" s="465">
        <v>465</v>
      </c>
      <c r="G104" s="465"/>
      <c r="H104" s="466">
        <v>42573</v>
      </c>
      <c r="I104" s="491"/>
      <c r="J104" s="491"/>
      <c r="K104" s="463">
        <v>2017</v>
      </c>
    </row>
    <row r="105" spans="1:11" x14ac:dyDescent="0.25">
      <c r="A105" s="342" t="s">
        <v>29</v>
      </c>
      <c r="B105" s="455" t="s">
        <v>43</v>
      </c>
      <c r="C105" s="450">
        <v>31</v>
      </c>
      <c r="D105" s="486">
        <v>7.46</v>
      </c>
      <c r="E105" s="450">
        <v>34</v>
      </c>
      <c r="F105" s="450">
        <v>521</v>
      </c>
      <c r="G105" s="450"/>
      <c r="H105" s="491">
        <v>42577</v>
      </c>
      <c r="I105" s="491">
        <v>42586</v>
      </c>
      <c r="J105" s="491">
        <v>42598</v>
      </c>
      <c r="K105" s="463">
        <v>2017</v>
      </c>
    </row>
    <row r="106" spans="1:11" x14ac:dyDescent="0.25">
      <c r="A106" s="342" t="s">
        <v>29</v>
      </c>
      <c r="B106" s="455" t="s">
        <v>43</v>
      </c>
      <c r="C106" s="450">
        <v>29</v>
      </c>
      <c r="D106" s="486">
        <v>7.03</v>
      </c>
      <c r="E106" s="450">
        <v>30</v>
      </c>
      <c r="F106" s="450">
        <v>555</v>
      </c>
      <c r="G106" s="450"/>
      <c r="H106" s="491">
        <v>42578</v>
      </c>
      <c r="I106" s="491">
        <v>42587</v>
      </c>
      <c r="J106" s="491">
        <v>42598</v>
      </c>
      <c r="K106" s="463">
        <v>2017</v>
      </c>
    </row>
    <row r="107" spans="1:11" x14ac:dyDescent="0.25">
      <c r="A107" s="342" t="s">
        <v>29</v>
      </c>
      <c r="B107" s="455" t="s">
        <v>43</v>
      </c>
      <c r="C107" s="450">
        <v>29</v>
      </c>
      <c r="D107" s="486">
        <v>7.03</v>
      </c>
      <c r="E107" s="450">
        <v>29</v>
      </c>
      <c r="F107" s="450">
        <v>472</v>
      </c>
      <c r="G107" s="450"/>
      <c r="H107" s="491">
        <v>42579</v>
      </c>
      <c r="I107" s="491">
        <v>42587</v>
      </c>
      <c r="J107" s="491">
        <v>42598</v>
      </c>
      <c r="K107" s="463">
        <v>2017</v>
      </c>
    </row>
    <row r="108" spans="1:11" x14ac:dyDescent="0.25">
      <c r="A108" s="342" t="s">
        <v>29</v>
      </c>
      <c r="B108" s="465">
        <v>3</v>
      </c>
      <c r="C108" s="465">
        <v>29</v>
      </c>
      <c r="D108" s="487">
        <v>7.03</v>
      </c>
      <c r="E108" s="465">
        <v>33</v>
      </c>
      <c r="F108" s="465">
        <v>571</v>
      </c>
      <c r="G108" s="465"/>
      <c r="H108" s="466">
        <v>42580</v>
      </c>
      <c r="I108" s="429"/>
      <c r="J108" s="429"/>
      <c r="K108" s="463">
        <v>2017</v>
      </c>
    </row>
    <row r="109" spans="1:11" x14ac:dyDescent="0.25">
      <c r="A109" s="342" t="s">
        <v>29</v>
      </c>
      <c r="B109" s="465">
        <v>3</v>
      </c>
      <c r="C109" s="465">
        <v>35</v>
      </c>
      <c r="D109" s="487">
        <v>7.1</v>
      </c>
      <c r="E109" s="465">
        <v>43</v>
      </c>
      <c r="F109" s="465">
        <v>580</v>
      </c>
      <c r="G109" s="465"/>
      <c r="H109" s="466">
        <v>42592</v>
      </c>
      <c r="I109" s="429"/>
      <c r="J109" s="429"/>
      <c r="K109" s="463">
        <v>2017</v>
      </c>
    </row>
    <row r="110" spans="1:11" x14ac:dyDescent="0.25">
      <c r="A110" s="342" t="s">
        <v>29</v>
      </c>
      <c r="B110" s="465">
        <v>3</v>
      </c>
      <c r="C110" s="465">
        <v>37</v>
      </c>
      <c r="D110" s="487">
        <v>6.91</v>
      </c>
      <c r="E110" s="465">
        <v>38</v>
      </c>
      <c r="F110" s="465">
        <v>608</v>
      </c>
      <c r="G110" s="465"/>
      <c r="H110" s="466">
        <v>42597</v>
      </c>
      <c r="I110" s="429"/>
      <c r="J110" s="429"/>
      <c r="K110" s="463">
        <v>2017</v>
      </c>
    </row>
    <row r="111" spans="1:11" x14ac:dyDescent="0.25">
      <c r="A111" s="342" t="s">
        <v>29</v>
      </c>
      <c r="B111" s="465">
        <v>3</v>
      </c>
      <c r="C111" s="465">
        <v>17</v>
      </c>
      <c r="D111" s="487">
        <v>6.92</v>
      </c>
      <c r="E111" s="465">
        <v>21</v>
      </c>
      <c r="F111" s="465">
        <v>603</v>
      </c>
      <c r="G111" s="465"/>
      <c r="H111" s="466">
        <v>42597</v>
      </c>
      <c r="I111" s="429"/>
      <c r="J111" s="429"/>
      <c r="K111" s="463">
        <v>2017</v>
      </c>
    </row>
    <row r="112" spans="1:11" x14ac:dyDescent="0.25">
      <c r="A112" s="342" t="s">
        <v>29</v>
      </c>
      <c r="B112" s="465">
        <v>3</v>
      </c>
      <c r="C112" s="465">
        <v>325</v>
      </c>
      <c r="D112" s="487">
        <v>6.81</v>
      </c>
      <c r="E112" s="465">
        <v>339</v>
      </c>
      <c r="F112" s="465">
        <v>629</v>
      </c>
      <c r="G112" s="465"/>
      <c r="H112" s="466">
        <v>42607</v>
      </c>
      <c r="I112" s="429"/>
      <c r="J112" s="429"/>
      <c r="K112" s="463">
        <v>2017</v>
      </c>
    </row>
    <row r="113" spans="1:11" x14ac:dyDescent="0.25">
      <c r="A113" s="342" t="s">
        <v>29</v>
      </c>
      <c r="B113" s="465">
        <v>3</v>
      </c>
      <c r="C113" s="465">
        <v>10</v>
      </c>
      <c r="D113" s="487">
        <v>6.66</v>
      </c>
      <c r="E113" s="465">
        <v>10</v>
      </c>
      <c r="F113" s="465">
        <v>478</v>
      </c>
      <c r="G113" s="465"/>
      <c r="H113" s="466">
        <v>42611</v>
      </c>
      <c r="I113" s="429"/>
      <c r="J113" s="429"/>
      <c r="K113" s="463">
        <v>2017</v>
      </c>
    </row>
    <row r="114" spans="1:11" x14ac:dyDescent="0.25">
      <c r="A114" s="342" t="s">
        <v>29</v>
      </c>
      <c r="B114" s="465">
        <v>3</v>
      </c>
      <c r="C114" s="465">
        <v>22</v>
      </c>
      <c r="D114" s="487">
        <v>6.9</v>
      </c>
      <c r="E114" s="465">
        <v>24</v>
      </c>
      <c r="F114" s="465">
        <v>489</v>
      </c>
      <c r="G114" s="465"/>
      <c r="H114" s="466">
        <v>42613</v>
      </c>
      <c r="I114" s="429"/>
      <c r="J114" s="429"/>
      <c r="K114" s="463">
        <v>2017</v>
      </c>
    </row>
    <row r="115" spans="1:11" x14ac:dyDescent="0.25">
      <c r="A115" s="342" t="s">
        <v>29</v>
      </c>
      <c r="B115" s="465">
        <v>3</v>
      </c>
      <c r="C115" s="465">
        <v>181</v>
      </c>
      <c r="D115" s="487">
        <v>7.07</v>
      </c>
      <c r="E115" s="465">
        <v>234</v>
      </c>
      <c r="F115" s="465">
        <v>472</v>
      </c>
      <c r="G115" s="465"/>
      <c r="H115" s="466">
        <v>42615</v>
      </c>
      <c r="I115" s="429"/>
      <c r="J115" s="429"/>
      <c r="K115" s="463">
        <v>2017</v>
      </c>
    </row>
    <row r="116" spans="1:11" x14ac:dyDescent="0.25">
      <c r="A116" s="342" t="s">
        <v>29</v>
      </c>
      <c r="B116" s="465">
        <v>3</v>
      </c>
      <c r="C116" s="465">
        <v>16</v>
      </c>
      <c r="D116" s="487">
        <v>7.07</v>
      </c>
      <c r="E116" s="465">
        <v>20</v>
      </c>
      <c r="F116" s="465">
        <v>504</v>
      </c>
      <c r="G116" s="465"/>
      <c r="H116" s="466">
        <v>42619</v>
      </c>
      <c r="I116" s="429"/>
      <c r="J116" s="429"/>
      <c r="K116" s="463">
        <v>2017</v>
      </c>
    </row>
    <row r="117" spans="1:11" x14ac:dyDescent="0.25">
      <c r="A117" s="342" t="s">
        <v>29</v>
      </c>
      <c r="B117" s="465">
        <v>3</v>
      </c>
      <c r="C117" s="465">
        <v>8</v>
      </c>
      <c r="D117" s="487">
        <v>7.54</v>
      </c>
      <c r="E117" s="465">
        <v>7</v>
      </c>
      <c r="F117" s="465">
        <v>533</v>
      </c>
      <c r="G117" s="465"/>
      <c r="H117" s="466">
        <v>42625</v>
      </c>
      <c r="I117" s="429"/>
      <c r="J117" s="429"/>
      <c r="K117" s="463">
        <v>2017</v>
      </c>
    </row>
    <row r="118" spans="1:11" x14ac:dyDescent="0.25">
      <c r="A118" s="342" t="s">
        <v>29</v>
      </c>
      <c r="B118" s="465">
        <v>3</v>
      </c>
      <c r="C118" s="465">
        <v>10</v>
      </c>
      <c r="D118" s="487">
        <v>7.41</v>
      </c>
      <c r="E118" s="465">
        <v>13</v>
      </c>
      <c r="F118" s="465">
        <v>538</v>
      </c>
      <c r="G118" s="465"/>
      <c r="H118" s="466">
        <v>42627</v>
      </c>
      <c r="I118" s="429"/>
      <c r="J118" s="429"/>
      <c r="K118" s="463">
        <v>2017</v>
      </c>
    </row>
    <row r="119" spans="1:11" x14ac:dyDescent="0.25">
      <c r="A119" s="342" t="s">
        <v>29</v>
      </c>
      <c r="B119" s="465">
        <v>3</v>
      </c>
      <c r="C119" s="465">
        <v>38</v>
      </c>
      <c r="D119" s="487">
        <v>7.38</v>
      </c>
      <c r="E119" s="465">
        <v>42</v>
      </c>
      <c r="F119" s="465">
        <v>546</v>
      </c>
      <c r="G119" s="465"/>
      <c r="H119" s="466">
        <v>42627</v>
      </c>
      <c r="I119" s="429"/>
      <c r="J119" s="429"/>
      <c r="K119" s="463">
        <v>2017</v>
      </c>
    </row>
    <row r="120" spans="1:11" x14ac:dyDescent="0.25">
      <c r="A120" s="342" t="s">
        <v>29</v>
      </c>
      <c r="B120" s="465">
        <v>3</v>
      </c>
      <c r="C120" s="465">
        <v>21</v>
      </c>
      <c r="D120" s="487">
        <v>7.12</v>
      </c>
      <c r="E120" s="465">
        <v>25</v>
      </c>
      <c r="F120" s="465">
        <v>560</v>
      </c>
      <c r="G120" s="465"/>
      <c r="H120" s="466">
        <v>42628</v>
      </c>
      <c r="I120" s="429"/>
      <c r="J120" s="429"/>
      <c r="K120" s="463">
        <v>2017</v>
      </c>
    </row>
    <row r="121" spans="1:11" x14ac:dyDescent="0.25">
      <c r="A121" s="342" t="s">
        <v>29</v>
      </c>
      <c r="B121" s="465">
        <v>3</v>
      </c>
      <c r="C121" s="465">
        <v>6</v>
      </c>
      <c r="D121" s="487">
        <v>7.22</v>
      </c>
      <c r="E121" s="465">
        <v>8.4</v>
      </c>
      <c r="F121" s="465">
        <v>554</v>
      </c>
      <c r="G121" s="465"/>
      <c r="H121" s="466">
        <v>42633</v>
      </c>
      <c r="I121" s="429"/>
      <c r="J121" s="429"/>
      <c r="K121" s="463">
        <v>2017</v>
      </c>
    </row>
    <row r="122" spans="1:11" x14ac:dyDescent="0.25">
      <c r="A122" s="414" t="s">
        <v>29</v>
      </c>
      <c r="B122" s="467">
        <v>3</v>
      </c>
      <c r="C122" s="467">
        <v>8</v>
      </c>
      <c r="D122" s="488">
        <v>7.14</v>
      </c>
      <c r="E122" s="467">
        <v>11</v>
      </c>
      <c r="F122" s="467">
        <v>704</v>
      </c>
      <c r="G122" s="467"/>
      <c r="H122" s="468">
        <v>42639</v>
      </c>
      <c r="I122" s="496"/>
      <c r="J122" s="496"/>
      <c r="K122" s="463">
        <v>2017</v>
      </c>
    </row>
    <row r="123" spans="1:11" x14ac:dyDescent="0.25">
      <c r="A123" s="375" t="s">
        <v>29</v>
      </c>
      <c r="B123" s="469">
        <v>3</v>
      </c>
      <c r="C123" s="469">
        <v>20</v>
      </c>
      <c r="D123" s="489">
        <v>7.25</v>
      </c>
      <c r="E123" s="469">
        <v>29</v>
      </c>
      <c r="F123" s="469">
        <v>935</v>
      </c>
      <c r="G123" s="469"/>
      <c r="H123" s="470">
        <v>42647</v>
      </c>
      <c r="I123" s="497"/>
      <c r="J123" s="497"/>
      <c r="K123" s="463">
        <v>2017</v>
      </c>
    </row>
    <row r="124" spans="1:11" x14ac:dyDescent="0.25">
      <c r="A124" s="342" t="s">
        <v>29</v>
      </c>
      <c r="B124" s="465">
        <v>3</v>
      </c>
      <c r="C124" s="465">
        <v>22</v>
      </c>
      <c r="D124" s="487">
        <v>7.27</v>
      </c>
      <c r="E124" s="465">
        <v>34</v>
      </c>
      <c r="F124" s="465">
        <v>960</v>
      </c>
      <c r="G124" s="465"/>
      <c r="H124" s="466">
        <v>42650</v>
      </c>
      <c r="I124" s="429"/>
      <c r="J124" s="429"/>
      <c r="K124" s="463">
        <v>2017</v>
      </c>
    </row>
    <row r="125" spans="1:11" x14ac:dyDescent="0.25">
      <c r="A125" s="342" t="s">
        <v>29</v>
      </c>
      <c r="B125" s="465">
        <v>3</v>
      </c>
      <c r="C125" s="465">
        <v>26</v>
      </c>
      <c r="D125" s="487">
        <v>7.3</v>
      </c>
      <c r="E125" s="465">
        <v>52</v>
      </c>
      <c r="F125" s="465">
        <v>1240</v>
      </c>
      <c r="G125" s="465"/>
      <c r="H125" s="466">
        <v>42681</v>
      </c>
      <c r="I125" s="429"/>
      <c r="J125" s="429"/>
      <c r="K125" s="463">
        <v>2017</v>
      </c>
    </row>
    <row r="126" spans="1:11" x14ac:dyDescent="0.25">
      <c r="A126" s="342" t="s">
        <v>29</v>
      </c>
      <c r="B126" s="465">
        <v>3</v>
      </c>
      <c r="C126" s="465">
        <v>37</v>
      </c>
      <c r="D126" s="487">
        <v>7.02</v>
      </c>
      <c r="E126" s="465">
        <v>61</v>
      </c>
      <c r="F126" s="465">
        <v>1360</v>
      </c>
      <c r="G126" s="465"/>
      <c r="H126" s="466">
        <v>42690</v>
      </c>
      <c r="I126" s="429"/>
      <c r="J126" s="429"/>
      <c r="K126" s="463">
        <v>2017</v>
      </c>
    </row>
    <row r="127" spans="1:11" x14ac:dyDescent="0.25">
      <c r="A127" s="342" t="s">
        <v>29</v>
      </c>
      <c r="B127" s="465">
        <v>3</v>
      </c>
      <c r="C127" s="465">
        <v>36</v>
      </c>
      <c r="D127" s="487">
        <v>6.59</v>
      </c>
      <c r="E127" s="465">
        <v>59</v>
      </c>
      <c r="F127" s="465">
        <v>1430</v>
      </c>
      <c r="G127" s="465"/>
      <c r="H127" s="466">
        <v>42710</v>
      </c>
      <c r="I127" s="429"/>
      <c r="J127" s="429"/>
      <c r="K127" s="463">
        <v>2017</v>
      </c>
    </row>
    <row r="128" spans="1:11" x14ac:dyDescent="0.25">
      <c r="A128" s="342" t="s">
        <v>29</v>
      </c>
      <c r="B128" s="465">
        <v>3</v>
      </c>
      <c r="C128" s="465">
        <v>24</v>
      </c>
      <c r="D128" s="487">
        <v>6.81</v>
      </c>
      <c r="E128" s="465">
        <v>16</v>
      </c>
      <c r="F128" s="465">
        <v>461</v>
      </c>
      <c r="G128" s="465"/>
      <c r="H128" s="466">
        <v>42745</v>
      </c>
      <c r="I128" s="429"/>
      <c r="J128" s="429"/>
      <c r="K128" s="463">
        <v>2017</v>
      </c>
    </row>
    <row r="129" spans="1:11" x14ac:dyDescent="0.25">
      <c r="A129" s="342" t="s">
        <v>29</v>
      </c>
      <c r="B129" s="465">
        <v>3</v>
      </c>
      <c r="C129" s="465">
        <v>22</v>
      </c>
      <c r="D129" s="487">
        <v>7</v>
      </c>
      <c r="E129" s="465">
        <v>23</v>
      </c>
      <c r="F129" s="465">
        <v>462</v>
      </c>
      <c r="G129" s="465"/>
      <c r="H129" s="466">
        <v>42746</v>
      </c>
      <c r="I129" s="429"/>
      <c r="J129" s="429"/>
      <c r="K129" s="463">
        <v>2017</v>
      </c>
    </row>
    <row r="130" spans="1:11" x14ac:dyDescent="0.25">
      <c r="A130" s="342" t="s">
        <v>29</v>
      </c>
      <c r="B130" s="465">
        <v>3</v>
      </c>
      <c r="C130" s="465">
        <v>35</v>
      </c>
      <c r="D130" s="487">
        <v>6.91</v>
      </c>
      <c r="E130" s="465">
        <v>36</v>
      </c>
      <c r="F130" s="465">
        <v>371</v>
      </c>
      <c r="G130" s="465"/>
      <c r="H130" s="466">
        <v>42747</v>
      </c>
      <c r="I130" s="429"/>
      <c r="J130" s="429"/>
      <c r="K130" s="463">
        <v>2017</v>
      </c>
    </row>
    <row r="131" spans="1:11" x14ac:dyDescent="0.25">
      <c r="A131" s="342" t="s">
        <v>29</v>
      </c>
      <c r="B131" s="465">
        <v>3</v>
      </c>
      <c r="C131" s="465">
        <v>39</v>
      </c>
      <c r="D131" s="487">
        <v>7.04</v>
      </c>
      <c r="E131" s="465">
        <v>38</v>
      </c>
      <c r="F131" s="465">
        <v>348</v>
      </c>
      <c r="G131" s="465"/>
      <c r="H131" s="466">
        <v>42748</v>
      </c>
      <c r="I131" s="429"/>
      <c r="J131" s="429"/>
      <c r="K131" s="463">
        <v>2017</v>
      </c>
    </row>
    <row r="132" spans="1:11" ht="15.75" thickBot="1" x14ac:dyDescent="0.3">
      <c r="A132" s="414" t="s">
        <v>29</v>
      </c>
      <c r="B132" s="467">
        <v>3</v>
      </c>
      <c r="C132" s="467">
        <v>49</v>
      </c>
      <c r="D132" s="488">
        <v>7.22</v>
      </c>
      <c r="E132" s="467">
        <v>55</v>
      </c>
      <c r="F132" s="467">
        <v>421</v>
      </c>
      <c r="G132" s="467"/>
      <c r="H132" s="468">
        <v>42765</v>
      </c>
      <c r="I132" s="496"/>
      <c r="J132" s="496"/>
      <c r="K132" s="463">
        <v>2017</v>
      </c>
    </row>
    <row r="133" spans="1:11" x14ac:dyDescent="0.25">
      <c r="A133" s="380" t="s">
        <v>150</v>
      </c>
      <c r="B133" s="477">
        <f>COUNTA(B77:B132)</f>
        <v>56</v>
      </c>
      <c r="C133" s="477">
        <f>COUNTA(C77:C132)</f>
        <v>56</v>
      </c>
      <c r="D133" s="477">
        <f>COUNTA(D77:D132)</f>
        <v>56</v>
      </c>
      <c r="E133" s="477">
        <f>COUNTA(E77:E132)</f>
        <v>56</v>
      </c>
      <c r="F133" s="477">
        <f>COUNTA(F77:F132)</f>
        <v>56</v>
      </c>
      <c r="G133" s="477"/>
      <c r="H133" s="461"/>
      <c r="I133" s="461"/>
      <c r="J133" s="461"/>
      <c r="K133" s="570">
        <v>2017</v>
      </c>
    </row>
    <row r="134" spans="1:11" x14ac:dyDescent="0.25">
      <c r="A134" s="372" t="s">
        <v>151</v>
      </c>
      <c r="B134" s="457">
        <f>MINA(B77:B132)</f>
        <v>0</v>
      </c>
      <c r="C134" s="457">
        <f>MINA(C77:C132)</f>
        <v>2</v>
      </c>
      <c r="D134" s="457">
        <f>MINA(D77:D132)</f>
        <v>6.58</v>
      </c>
      <c r="E134" s="457">
        <f>MINA(E77:E132)</f>
        <v>3.1</v>
      </c>
      <c r="F134" s="457">
        <f>MINA(F77:F132)</f>
        <v>311</v>
      </c>
      <c r="G134" s="457"/>
      <c r="H134" s="451"/>
      <c r="I134" s="451"/>
      <c r="J134" s="451"/>
      <c r="K134" s="571">
        <v>2017</v>
      </c>
    </row>
    <row r="135" spans="1:11" x14ac:dyDescent="0.25">
      <c r="A135" s="372" t="s">
        <v>152</v>
      </c>
      <c r="B135" s="483">
        <f>AVERAGEA(B77:B132)</f>
        <v>2.3571428571428572</v>
      </c>
      <c r="C135" s="483">
        <f>AVERAGEA(C77:C132)</f>
        <v>103.28571428571429</v>
      </c>
      <c r="D135" s="483">
        <f>AVERAGEA(D77:D132)</f>
        <v>7.1850000000000014</v>
      </c>
      <c r="E135" s="483">
        <f>AVERAGEA(E77:E132)</f>
        <v>150.19464285714284</v>
      </c>
      <c r="F135" s="483">
        <f>AVERAGEA(F77:F132)</f>
        <v>593.23214285714289</v>
      </c>
      <c r="G135" s="458"/>
      <c r="H135" s="451"/>
      <c r="I135" s="451"/>
      <c r="J135" s="451"/>
      <c r="K135" s="571">
        <v>2017</v>
      </c>
    </row>
    <row r="136" spans="1:11" ht="15.75" thickBot="1" x14ac:dyDescent="0.3">
      <c r="A136" s="381" t="s">
        <v>153</v>
      </c>
      <c r="B136" s="480">
        <f>MAXA(B77:B132)</f>
        <v>3</v>
      </c>
      <c r="C136" s="480">
        <f>MAXA(C77:C132)</f>
        <v>1330</v>
      </c>
      <c r="D136" s="480">
        <f>MAXA(D77:D132)</f>
        <v>7.85</v>
      </c>
      <c r="E136" s="480">
        <f>MAXA(E77:E132)</f>
        <v>2000</v>
      </c>
      <c r="F136" s="480">
        <f>MAXA(F77:F132)</f>
        <v>1430</v>
      </c>
      <c r="G136" s="480"/>
      <c r="H136" s="481"/>
      <c r="I136" s="481"/>
      <c r="J136" s="481"/>
      <c r="K136" s="572">
        <v>2017</v>
      </c>
    </row>
    <row r="137" spans="1:11" x14ac:dyDescent="0.25">
      <c r="A137" s="314" t="s">
        <v>29</v>
      </c>
      <c r="B137" s="435">
        <v>3</v>
      </c>
      <c r="C137" s="435">
        <v>39</v>
      </c>
      <c r="D137" s="577">
        <v>8.1999999999999993</v>
      </c>
      <c r="E137" s="435">
        <v>45</v>
      </c>
      <c r="F137" s="435">
        <v>314</v>
      </c>
      <c r="G137" s="435"/>
      <c r="H137" s="578">
        <v>43166</v>
      </c>
      <c r="I137" s="182"/>
      <c r="J137" s="182"/>
      <c r="K137" s="582">
        <v>2019</v>
      </c>
    </row>
    <row r="138" spans="1:11" x14ac:dyDescent="0.25">
      <c r="A138" s="312" t="s">
        <v>29</v>
      </c>
      <c r="B138" s="363">
        <v>3</v>
      </c>
      <c r="C138" s="363">
        <v>33</v>
      </c>
      <c r="D138" s="573">
        <v>7.24</v>
      </c>
      <c r="E138" s="363">
        <v>40.5</v>
      </c>
      <c r="F138" s="363">
        <v>655</v>
      </c>
      <c r="G138" s="363"/>
      <c r="H138" s="574">
        <v>43220</v>
      </c>
      <c r="I138" s="3"/>
      <c r="J138" s="3"/>
      <c r="K138" s="575">
        <v>2019</v>
      </c>
    </row>
    <row r="139" spans="1:11" x14ac:dyDescent="0.25">
      <c r="A139" s="312" t="s">
        <v>29</v>
      </c>
      <c r="B139" s="363">
        <v>3</v>
      </c>
      <c r="C139" s="363">
        <v>27</v>
      </c>
      <c r="D139" s="573">
        <v>7.62</v>
      </c>
      <c r="E139" s="363">
        <v>30.8</v>
      </c>
      <c r="F139" s="363">
        <v>605</v>
      </c>
      <c r="G139" s="363"/>
      <c r="H139" s="574">
        <v>43222</v>
      </c>
      <c r="I139" s="3"/>
      <c r="J139" s="3"/>
      <c r="K139" s="575">
        <v>2019</v>
      </c>
    </row>
    <row r="140" spans="1:11" x14ac:dyDescent="0.25">
      <c r="A140" s="312" t="s">
        <v>29</v>
      </c>
      <c r="B140" s="363">
        <v>3</v>
      </c>
      <c r="C140" s="363">
        <v>2</v>
      </c>
      <c r="D140" s="573">
        <v>7.05</v>
      </c>
      <c r="E140" s="363">
        <v>3.25</v>
      </c>
      <c r="F140" s="363">
        <v>440</v>
      </c>
      <c r="G140" s="363"/>
      <c r="H140" s="574">
        <v>43262</v>
      </c>
      <c r="I140" s="3"/>
      <c r="J140" s="3"/>
      <c r="K140" s="575">
        <v>2019</v>
      </c>
    </row>
    <row r="141" spans="1:11" x14ac:dyDescent="0.25">
      <c r="A141" s="312" t="s">
        <v>29</v>
      </c>
      <c r="B141" s="363">
        <v>3</v>
      </c>
      <c r="C141" s="363">
        <v>8</v>
      </c>
      <c r="D141" s="573">
        <v>7.38</v>
      </c>
      <c r="E141" s="363">
        <v>9.91</v>
      </c>
      <c r="F141" s="363">
        <v>540</v>
      </c>
      <c r="G141" s="363"/>
      <c r="H141" s="574">
        <v>43301</v>
      </c>
      <c r="I141" s="3"/>
      <c r="J141" s="3"/>
      <c r="K141" s="575">
        <v>2019</v>
      </c>
    </row>
    <row r="142" spans="1:11" ht="45" x14ac:dyDescent="0.25">
      <c r="A142" s="312" t="s">
        <v>29</v>
      </c>
      <c r="B142" s="363"/>
      <c r="C142" s="363"/>
      <c r="D142" s="573"/>
      <c r="E142" s="363"/>
      <c r="F142" s="363"/>
      <c r="G142" s="576" t="s">
        <v>225</v>
      </c>
      <c r="H142" s="574">
        <v>43313</v>
      </c>
      <c r="I142" s="3"/>
      <c r="J142" s="3"/>
      <c r="K142" s="575">
        <v>2019</v>
      </c>
    </row>
    <row r="143" spans="1:11" x14ac:dyDescent="0.25">
      <c r="A143" s="312" t="s">
        <v>29</v>
      </c>
      <c r="B143" s="363">
        <v>3</v>
      </c>
      <c r="C143" s="363">
        <v>25</v>
      </c>
      <c r="D143" s="573">
        <v>7.11</v>
      </c>
      <c r="E143" s="363">
        <v>27.2</v>
      </c>
      <c r="F143" s="363">
        <v>335</v>
      </c>
      <c r="G143" s="363"/>
      <c r="H143" s="574">
        <v>43355</v>
      </c>
      <c r="I143" s="3"/>
      <c r="J143" s="3"/>
      <c r="K143" s="575">
        <v>2019</v>
      </c>
    </row>
    <row r="144" spans="1:11" x14ac:dyDescent="0.25">
      <c r="A144" s="312" t="s">
        <v>29</v>
      </c>
      <c r="B144" s="363">
        <v>3</v>
      </c>
      <c r="C144" s="363">
        <v>10</v>
      </c>
      <c r="D144" s="573">
        <v>7.15</v>
      </c>
      <c r="E144" s="363">
        <v>11.5</v>
      </c>
      <c r="F144" s="363">
        <v>440</v>
      </c>
      <c r="G144" s="363"/>
      <c r="H144" s="574">
        <v>43377</v>
      </c>
      <c r="I144" s="3"/>
      <c r="J144" s="3"/>
      <c r="K144" s="575">
        <v>2019</v>
      </c>
    </row>
    <row r="145" spans="1:11" ht="30" x14ac:dyDescent="0.25">
      <c r="A145" s="312" t="s">
        <v>29</v>
      </c>
      <c r="B145" s="363">
        <v>3</v>
      </c>
      <c r="C145" s="363">
        <v>965</v>
      </c>
      <c r="D145" s="573">
        <v>6.75</v>
      </c>
      <c r="E145" s="363">
        <v>1580</v>
      </c>
      <c r="F145" s="363">
        <v>310</v>
      </c>
      <c r="G145" s="576" t="s">
        <v>224</v>
      </c>
      <c r="H145" s="574">
        <v>43378</v>
      </c>
      <c r="I145" s="3"/>
      <c r="J145" s="3"/>
      <c r="K145" s="575">
        <v>2019</v>
      </c>
    </row>
    <row r="146" spans="1:11" ht="30" x14ac:dyDescent="0.25">
      <c r="A146" s="312" t="s">
        <v>29</v>
      </c>
      <c r="B146" s="363">
        <v>3</v>
      </c>
      <c r="C146" s="363">
        <v>478</v>
      </c>
      <c r="D146" s="573">
        <v>6.79</v>
      </c>
      <c r="E146" s="363">
        <v>940</v>
      </c>
      <c r="F146" s="363">
        <v>320</v>
      </c>
      <c r="G146" s="576" t="s">
        <v>224</v>
      </c>
      <c r="H146" s="574">
        <v>43382</v>
      </c>
      <c r="I146" s="3"/>
      <c r="J146" s="3"/>
      <c r="K146" s="575">
        <v>2019</v>
      </c>
    </row>
    <row r="147" spans="1:11" x14ac:dyDescent="0.25">
      <c r="A147" s="312" t="s">
        <v>29</v>
      </c>
      <c r="B147" s="363">
        <v>3</v>
      </c>
      <c r="C147" s="363">
        <v>20</v>
      </c>
      <c r="D147" s="573">
        <v>6.99</v>
      </c>
      <c r="E147" s="363">
        <v>34.200000000000003</v>
      </c>
      <c r="F147" s="363">
        <v>300</v>
      </c>
      <c r="G147" s="363"/>
      <c r="H147" s="574">
        <v>43383</v>
      </c>
      <c r="I147" s="3"/>
      <c r="J147" s="3"/>
      <c r="K147" s="575">
        <v>2019</v>
      </c>
    </row>
    <row r="148" spans="1:11" ht="30" x14ac:dyDescent="0.25">
      <c r="A148" s="312" t="s">
        <v>29</v>
      </c>
      <c r="B148" s="363">
        <v>3</v>
      </c>
      <c r="C148" s="363">
        <v>2430</v>
      </c>
      <c r="D148" s="573">
        <v>6.82</v>
      </c>
      <c r="E148" s="363">
        <v>3050</v>
      </c>
      <c r="F148" s="363">
        <v>375</v>
      </c>
      <c r="G148" s="576" t="s">
        <v>224</v>
      </c>
      <c r="H148" s="574">
        <v>43388</v>
      </c>
      <c r="I148" s="3"/>
      <c r="J148" s="3"/>
      <c r="K148" s="575">
        <v>2019</v>
      </c>
    </row>
    <row r="149" spans="1:11" ht="30" x14ac:dyDescent="0.25">
      <c r="A149" s="312" t="s">
        <v>29</v>
      </c>
      <c r="B149" s="363">
        <v>3</v>
      </c>
      <c r="C149" s="363">
        <v>1230</v>
      </c>
      <c r="D149" s="573">
        <v>6.73</v>
      </c>
      <c r="E149" s="363">
        <v>1600</v>
      </c>
      <c r="F149" s="363">
        <v>390</v>
      </c>
      <c r="G149" s="576" t="s">
        <v>224</v>
      </c>
      <c r="H149" s="574">
        <v>43391</v>
      </c>
      <c r="I149" s="3"/>
      <c r="J149" s="3"/>
      <c r="K149" s="575">
        <v>2019</v>
      </c>
    </row>
    <row r="150" spans="1:11" x14ac:dyDescent="0.25">
      <c r="A150" s="312" t="s">
        <v>29</v>
      </c>
      <c r="B150" s="363">
        <v>3</v>
      </c>
      <c r="C150" s="363">
        <v>6</v>
      </c>
      <c r="D150" s="573">
        <v>7.56</v>
      </c>
      <c r="E150" s="363">
        <v>7.02</v>
      </c>
      <c r="F150" s="363">
        <v>525</v>
      </c>
      <c r="G150" s="363"/>
      <c r="H150" s="574">
        <v>43412</v>
      </c>
      <c r="I150" s="3"/>
      <c r="J150" s="3"/>
      <c r="K150" s="575">
        <v>2019</v>
      </c>
    </row>
    <row r="151" spans="1:11" ht="30" x14ac:dyDescent="0.25">
      <c r="A151" s="312" t="s">
        <v>29</v>
      </c>
      <c r="B151" s="363">
        <v>3</v>
      </c>
      <c r="C151" s="363">
        <v>1510</v>
      </c>
      <c r="D151" s="573">
        <v>7.1</v>
      </c>
      <c r="E151" s="363">
        <v>2360</v>
      </c>
      <c r="F151" s="363">
        <v>545</v>
      </c>
      <c r="G151" s="576" t="s">
        <v>224</v>
      </c>
      <c r="H151" s="574">
        <v>43433</v>
      </c>
      <c r="I151" s="3"/>
      <c r="J151" s="3"/>
      <c r="K151" s="575">
        <v>2019</v>
      </c>
    </row>
    <row r="152" spans="1:11" ht="30" x14ac:dyDescent="0.25">
      <c r="A152" s="312" t="s">
        <v>29</v>
      </c>
      <c r="B152" s="363">
        <v>3</v>
      </c>
      <c r="C152" s="363">
        <v>398</v>
      </c>
      <c r="D152" s="573">
        <v>7.15</v>
      </c>
      <c r="E152" s="363">
        <v>752</v>
      </c>
      <c r="F152" s="363">
        <v>549</v>
      </c>
      <c r="G152" s="576" t="s">
        <v>224</v>
      </c>
      <c r="H152" s="574">
        <v>43434</v>
      </c>
      <c r="I152" s="3"/>
      <c r="J152" s="3"/>
      <c r="K152" s="575">
        <v>2019</v>
      </c>
    </row>
    <row r="153" spans="1:11" x14ac:dyDescent="0.25">
      <c r="A153" s="312" t="s">
        <v>29</v>
      </c>
      <c r="B153" s="363">
        <v>3</v>
      </c>
      <c r="C153" s="363">
        <v>4</v>
      </c>
      <c r="D153" s="573">
        <v>7.42</v>
      </c>
      <c r="E153" s="363">
        <v>3.35</v>
      </c>
      <c r="F153" s="363">
        <v>505</v>
      </c>
      <c r="G153" s="363"/>
      <c r="H153" s="574">
        <v>43440</v>
      </c>
      <c r="I153" s="3"/>
      <c r="J153" s="3"/>
      <c r="K153" s="575">
        <v>2019</v>
      </c>
    </row>
    <row r="154" spans="1:11" ht="30" x14ac:dyDescent="0.25">
      <c r="A154" s="312" t="s">
        <v>29</v>
      </c>
      <c r="B154" s="363">
        <v>3</v>
      </c>
      <c r="C154" s="363">
        <v>1580</v>
      </c>
      <c r="D154" s="573">
        <v>7.03</v>
      </c>
      <c r="E154" s="363">
        <v>2120</v>
      </c>
      <c r="F154" s="363">
        <v>385</v>
      </c>
      <c r="G154" s="576" t="s">
        <v>224</v>
      </c>
      <c r="H154" s="574">
        <v>43448</v>
      </c>
      <c r="I154" s="3"/>
      <c r="J154" s="3"/>
      <c r="K154" s="575">
        <v>2019</v>
      </c>
    </row>
    <row r="155" spans="1:11" ht="30" x14ac:dyDescent="0.25">
      <c r="A155" s="312" t="s">
        <v>29</v>
      </c>
      <c r="B155" s="363">
        <v>3</v>
      </c>
      <c r="C155" s="363">
        <v>752</v>
      </c>
      <c r="D155" s="573">
        <v>7.45</v>
      </c>
      <c r="E155" s="363">
        <v>1180</v>
      </c>
      <c r="F155" s="363">
        <v>555</v>
      </c>
      <c r="G155" s="576" t="s">
        <v>224</v>
      </c>
      <c r="H155" s="574">
        <v>43451</v>
      </c>
      <c r="I155" s="3"/>
      <c r="J155" s="3"/>
      <c r="K155" s="575">
        <v>2019</v>
      </c>
    </row>
    <row r="156" spans="1:11" x14ac:dyDescent="0.25">
      <c r="A156" s="312" t="s">
        <v>29</v>
      </c>
      <c r="B156" s="363">
        <v>3</v>
      </c>
      <c r="C156" s="363">
        <v>7</v>
      </c>
      <c r="D156" s="573">
        <v>7.22</v>
      </c>
      <c r="E156" s="363">
        <v>8.3000000000000007</v>
      </c>
      <c r="F156" s="363">
        <v>545</v>
      </c>
      <c r="G156" s="363"/>
      <c r="H156" s="574">
        <v>43453</v>
      </c>
      <c r="I156" s="3"/>
      <c r="J156" s="3"/>
      <c r="K156" s="575">
        <v>2019</v>
      </c>
    </row>
    <row r="157" spans="1:11" x14ac:dyDescent="0.25">
      <c r="A157" s="312" t="s">
        <v>29</v>
      </c>
      <c r="B157" s="363">
        <v>3</v>
      </c>
      <c r="C157" s="363">
        <v>7</v>
      </c>
      <c r="D157" s="573">
        <v>7.56</v>
      </c>
      <c r="E157" s="363">
        <v>9.9</v>
      </c>
      <c r="F157" s="363">
        <v>490</v>
      </c>
      <c r="G157" s="363"/>
      <c r="H157" s="574">
        <v>43487</v>
      </c>
      <c r="I157" s="3"/>
      <c r="J157" s="3"/>
      <c r="K157" s="575">
        <v>2019</v>
      </c>
    </row>
    <row r="158" spans="1:11" ht="15.75" thickBot="1" x14ac:dyDescent="0.3">
      <c r="A158" s="366" t="s">
        <v>29</v>
      </c>
      <c r="B158" s="436">
        <v>3</v>
      </c>
      <c r="C158" s="436">
        <v>6</v>
      </c>
      <c r="D158" s="579">
        <v>7.82</v>
      </c>
      <c r="E158" s="436">
        <v>5.5</v>
      </c>
      <c r="F158" s="436">
        <v>630</v>
      </c>
      <c r="G158" s="436"/>
      <c r="H158" s="580">
        <v>43507</v>
      </c>
      <c r="I158" s="397"/>
      <c r="J158" s="397"/>
      <c r="K158" s="581">
        <v>2019</v>
      </c>
    </row>
    <row r="159" spans="1:11" x14ac:dyDescent="0.25">
      <c r="A159" s="380" t="s">
        <v>226</v>
      </c>
      <c r="B159" s="583">
        <v>12</v>
      </c>
      <c r="C159" s="583">
        <v>12</v>
      </c>
      <c r="D159" s="642">
        <v>12</v>
      </c>
      <c r="E159" s="583">
        <v>12</v>
      </c>
      <c r="F159" s="583">
        <v>12</v>
      </c>
      <c r="G159" s="585"/>
      <c r="H159" s="586"/>
      <c r="I159" s="401"/>
      <c r="J159" s="401"/>
      <c r="K159" s="570">
        <v>2019</v>
      </c>
    </row>
    <row r="160" spans="1:11" x14ac:dyDescent="0.25">
      <c r="A160" s="372" t="s">
        <v>150</v>
      </c>
      <c r="B160" s="457">
        <f>COUNTA(B137:B158)</f>
        <v>21</v>
      </c>
      <c r="C160" s="457">
        <f t="shared" ref="C160" si="0">COUNTA(C137:C158)</f>
        <v>21</v>
      </c>
      <c r="D160" s="457">
        <f>COUNTA(D137:D159)</f>
        <v>22</v>
      </c>
      <c r="E160" s="457">
        <f>COUNTA(E137:E159)</f>
        <v>22</v>
      </c>
      <c r="F160" s="457">
        <f>COUNTA(F137:F159)</f>
        <v>22</v>
      </c>
      <c r="G160" s="457"/>
      <c r="H160" s="451"/>
      <c r="I160" s="451"/>
      <c r="J160" s="451"/>
      <c r="K160" s="571">
        <v>2019</v>
      </c>
    </row>
    <row r="161" spans="1:11" x14ac:dyDescent="0.25">
      <c r="A161" s="372" t="s">
        <v>151</v>
      </c>
      <c r="B161" s="457">
        <f>MINA(B137:B158)</f>
        <v>3</v>
      </c>
      <c r="C161" s="457">
        <f t="shared" ref="C161:F161" si="1">MINA(C137:C158)</f>
        <v>2</v>
      </c>
      <c r="D161" s="457">
        <f t="shared" si="1"/>
        <v>6.73</v>
      </c>
      <c r="E161" s="457">
        <f t="shared" si="1"/>
        <v>3.25</v>
      </c>
      <c r="F161" s="457">
        <f t="shared" si="1"/>
        <v>300</v>
      </c>
      <c r="G161" s="457"/>
      <c r="H161" s="451"/>
      <c r="I161" s="451"/>
      <c r="J161" s="451"/>
      <c r="K161" s="571">
        <v>2019</v>
      </c>
    </row>
    <row r="162" spans="1:11" x14ac:dyDescent="0.25">
      <c r="A162" s="372" t="s">
        <v>152</v>
      </c>
      <c r="B162" s="483">
        <f>AVERAGEA(B137:B158)</f>
        <v>3</v>
      </c>
      <c r="C162" s="483">
        <f t="shared" ref="C162:F162" si="2">AVERAGEA(C137:C158)</f>
        <v>454.14285714285717</v>
      </c>
      <c r="D162" s="483">
        <f t="shared" si="2"/>
        <v>7.2447619047619041</v>
      </c>
      <c r="E162" s="483">
        <f t="shared" si="2"/>
        <v>658.02047619047619</v>
      </c>
      <c r="F162" s="483">
        <f t="shared" si="2"/>
        <v>464.42857142857144</v>
      </c>
      <c r="G162" s="458"/>
      <c r="H162" s="451"/>
      <c r="I162" s="451"/>
      <c r="J162" s="451"/>
      <c r="K162" s="571">
        <v>2019</v>
      </c>
    </row>
    <row r="163" spans="1:11" ht="15.75" thickBot="1" x14ac:dyDescent="0.3">
      <c r="A163" s="381" t="s">
        <v>153</v>
      </c>
      <c r="B163" s="480">
        <f>MAXA(B137:B158)</f>
        <v>3</v>
      </c>
      <c r="C163" s="480">
        <f t="shared" ref="C163:F163" si="3">MAXA(C137:C158)</f>
        <v>2430</v>
      </c>
      <c r="D163" s="480">
        <f t="shared" si="3"/>
        <v>8.1999999999999993</v>
      </c>
      <c r="E163" s="480">
        <f t="shared" si="3"/>
        <v>3050</v>
      </c>
      <c r="F163" s="480">
        <f t="shared" si="3"/>
        <v>655</v>
      </c>
      <c r="G163" s="480"/>
      <c r="H163" s="481"/>
      <c r="I163" s="481"/>
      <c r="J163" s="481"/>
      <c r="K163" s="572">
        <v>2019</v>
      </c>
    </row>
    <row r="164" spans="1:11" x14ac:dyDescent="0.25">
      <c r="A164" s="608" t="s">
        <v>29</v>
      </c>
      <c r="B164" s="609" t="s">
        <v>43</v>
      </c>
      <c r="C164" s="608">
        <v>1200</v>
      </c>
      <c r="D164" s="610">
        <v>7</v>
      </c>
      <c r="E164" s="608">
        <v>1600</v>
      </c>
      <c r="F164" s="608">
        <v>391</v>
      </c>
      <c r="G164" s="239" t="s">
        <v>230</v>
      </c>
      <c r="H164" s="611">
        <v>43541</v>
      </c>
      <c r="I164" s="611">
        <v>43559</v>
      </c>
      <c r="J164" s="611"/>
      <c r="K164" s="609">
        <v>2020</v>
      </c>
    </row>
    <row r="165" spans="1:11" x14ac:dyDescent="0.25">
      <c r="A165" s="605" t="s">
        <v>29</v>
      </c>
      <c r="B165" s="239" t="s">
        <v>43</v>
      </c>
      <c r="C165" s="605">
        <v>1000</v>
      </c>
      <c r="D165" s="605">
        <v>7.1</v>
      </c>
      <c r="E165" s="605">
        <v>1500</v>
      </c>
      <c r="F165" s="605">
        <v>362</v>
      </c>
      <c r="G165" s="239" t="s">
        <v>230</v>
      </c>
      <c r="H165" s="606">
        <v>43542</v>
      </c>
      <c r="I165" s="606">
        <v>43559</v>
      </c>
      <c r="J165" s="606"/>
      <c r="K165" s="239">
        <v>2020</v>
      </c>
    </row>
    <row r="166" spans="1:11" x14ac:dyDescent="0.25">
      <c r="A166" s="605" t="s">
        <v>29</v>
      </c>
      <c r="B166" s="239" t="s">
        <v>43</v>
      </c>
      <c r="C166" s="605">
        <v>1520</v>
      </c>
      <c r="D166" s="605">
        <v>7.1</v>
      </c>
      <c r="E166" s="605">
        <v>2150</v>
      </c>
      <c r="F166" s="605">
        <v>385</v>
      </c>
      <c r="G166" s="239" t="s">
        <v>230</v>
      </c>
      <c r="H166" s="606">
        <v>43543</v>
      </c>
      <c r="I166" s="606">
        <v>43559</v>
      </c>
      <c r="J166" s="606"/>
      <c r="K166" s="239">
        <v>2020</v>
      </c>
    </row>
    <row r="167" spans="1:11" x14ac:dyDescent="0.25">
      <c r="A167" s="605" t="s">
        <v>29</v>
      </c>
      <c r="B167" s="239" t="s">
        <v>43</v>
      </c>
      <c r="C167" s="605">
        <v>1180</v>
      </c>
      <c r="D167" s="605">
        <v>7.2</v>
      </c>
      <c r="E167" s="605">
        <v>1650</v>
      </c>
      <c r="F167" s="605">
        <v>450</v>
      </c>
      <c r="G167" s="239" t="s">
        <v>230</v>
      </c>
      <c r="H167" s="606">
        <v>43544</v>
      </c>
      <c r="I167" s="606">
        <v>43559</v>
      </c>
      <c r="J167" s="606"/>
      <c r="K167" s="239">
        <v>2020</v>
      </c>
    </row>
    <row r="168" spans="1:11" x14ac:dyDescent="0.25">
      <c r="A168" s="605" t="s">
        <v>29</v>
      </c>
      <c r="B168" s="239" t="s">
        <v>43</v>
      </c>
      <c r="C168" s="605">
        <v>408</v>
      </c>
      <c r="D168" s="605">
        <v>7.3</v>
      </c>
      <c r="E168" s="605">
        <v>720</v>
      </c>
      <c r="F168" s="605">
        <v>567</v>
      </c>
      <c r="G168" s="239" t="s">
        <v>230</v>
      </c>
      <c r="H168" s="606">
        <v>43545</v>
      </c>
      <c r="I168" s="606">
        <v>43559</v>
      </c>
      <c r="J168" s="606"/>
      <c r="K168" s="239">
        <v>2020</v>
      </c>
    </row>
    <row r="169" spans="1:11" x14ac:dyDescent="0.25">
      <c r="A169" s="605" t="s">
        <v>29</v>
      </c>
      <c r="B169" s="239" t="s">
        <v>43</v>
      </c>
      <c r="C169" s="605">
        <v>12</v>
      </c>
      <c r="D169" s="605">
        <v>7.6</v>
      </c>
      <c r="E169" s="605">
        <v>18</v>
      </c>
      <c r="F169" s="605">
        <v>660</v>
      </c>
      <c r="G169" s="605"/>
      <c r="H169" s="606">
        <v>43546</v>
      </c>
      <c r="I169" s="606">
        <v>43559</v>
      </c>
      <c r="J169" s="606"/>
      <c r="K169" s="239">
        <v>2020</v>
      </c>
    </row>
    <row r="170" spans="1:11" x14ac:dyDescent="0.25">
      <c r="A170" s="605" t="s">
        <v>29</v>
      </c>
      <c r="B170" s="239" t="s">
        <v>43</v>
      </c>
      <c r="C170" s="605">
        <v>7</v>
      </c>
      <c r="D170" s="605">
        <v>7.4</v>
      </c>
      <c r="E170" s="605">
        <v>5.6</v>
      </c>
      <c r="F170" s="605">
        <v>585</v>
      </c>
      <c r="G170" s="605"/>
      <c r="H170" s="606">
        <v>43556</v>
      </c>
      <c r="I170" s="606">
        <v>43578</v>
      </c>
      <c r="J170" s="606"/>
      <c r="K170" s="239">
        <v>2020</v>
      </c>
    </row>
    <row r="171" spans="1:11" x14ac:dyDescent="0.25">
      <c r="A171" s="605" t="s">
        <v>29</v>
      </c>
      <c r="B171" s="239" t="s">
        <v>43</v>
      </c>
      <c r="C171" s="605">
        <v>18</v>
      </c>
      <c r="D171" s="605">
        <v>7.4</v>
      </c>
      <c r="E171" s="605">
        <v>23</v>
      </c>
      <c r="F171" s="605">
        <v>1070</v>
      </c>
      <c r="G171" s="605"/>
      <c r="H171" s="606">
        <v>43601</v>
      </c>
      <c r="I171" s="606">
        <v>43627</v>
      </c>
      <c r="J171" s="606"/>
      <c r="K171" s="239">
        <v>2020</v>
      </c>
    </row>
    <row r="172" spans="1:11" x14ac:dyDescent="0.25">
      <c r="A172" s="605" t="s">
        <v>29</v>
      </c>
      <c r="B172" s="239" t="s">
        <v>43</v>
      </c>
      <c r="C172" s="605">
        <v>24</v>
      </c>
      <c r="D172" s="605">
        <v>7.2</v>
      </c>
      <c r="E172" s="605">
        <v>26</v>
      </c>
      <c r="F172" s="605">
        <v>294</v>
      </c>
      <c r="G172" s="605"/>
      <c r="H172" s="606">
        <v>43633</v>
      </c>
      <c r="I172" s="606">
        <v>43647</v>
      </c>
      <c r="J172" s="606"/>
      <c r="K172" s="239">
        <v>2020</v>
      </c>
    </row>
    <row r="173" spans="1:11" s="248" customFormat="1" x14ac:dyDescent="0.25">
      <c r="A173" s="605" t="s">
        <v>29</v>
      </c>
      <c r="B173" s="239" t="s">
        <v>43</v>
      </c>
      <c r="C173" s="239">
        <v>7</v>
      </c>
      <c r="D173" s="239">
        <v>8.1999999999999993</v>
      </c>
      <c r="E173" s="239">
        <v>10.199999999999999</v>
      </c>
      <c r="F173" s="239">
        <v>760</v>
      </c>
      <c r="G173" s="239"/>
      <c r="H173" s="607">
        <v>43656</v>
      </c>
      <c r="I173" s="607">
        <v>43668</v>
      </c>
      <c r="J173" s="239"/>
      <c r="K173" s="239">
        <v>2020</v>
      </c>
    </row>
    <row r="174" spans="1:11" s="248" customFormat="1" x14ac:dyDescent="0.25">
      <c r="A174" s="605" t="s">
        <v>29</v>
      </c>
      <c r="B174" s="239" t="s">
        <v>43</v>
      </c>
      <c r="C174" s="239">
        <v>1340</v>
      </c>
      <c r="D174" s="239">
        <v>7.7</v>
      </c>
      <c r="E174" s="239">
        <v>1910</v>
      </c>
      <c r="F174" s="239">
        <v>506</v>
      </c>
      <c r="G174" s="239" t="s">
        <v>230</v>
      </c>
      <c r="H174" s="607">
        <v>43726</v>
      </c>
      <c r="I174" s="607">
        <v>43784</v>
      </c>
      <c r="J174" s="239"/>
      <c r="K174" s="239">
        <v>2020</v>
      </c>
    </row>
    <row r="175" spans="1:11" s="248" customFormat="1" x14ac:dyDescent="0.25">
      <c r="A175" s="605" t="s">
        <v>29</v>
      </c>
      <c r="B175" s="239" t="s">
        <v>43</v>
      </c>
      <c r="C175" s="239">
        <v>973</v>
      </c>
      <c r="D175" s="239">
        <v>7.4</v>
      </c>
      <c r="E175" s="239">
        <v>1240</v>
      </c>
      <c r="F175" s="239">
        <v>670</v>
      </c>
      <c r="G175" s="239" t="s">
        <v>230</v>
      </c>
      <c r="H175" s="607">
        <v>43727</v>
      </c>
      <c r="I175" s="607">
        <v>43784</v>
      </c>
      <c r="J175" s="239"/>
      <c r="K175" s="239">
        <v>2020</v>
      </c>
    </row>
    <row r="176" spans="1:11" s="248" customFormat="1" x14ac:dyDescent="0.25">
      <c r="A176" s="605" t="s">
        <v>29</v>
      </c>
      <c r="B176" s="239" t="s">
        <v>43</v>
      </c>
      <c r="C176" s="239">
        <v>464</v>
      </c>
      <c r="D176" s="239">
        <v>7.4</v>
      </c>
      <c r="E176" s="239">
        <v>540</v>
      </c>
      <c r="F176" s="239">
        <v>804</v>
      </c>
      <c r="G176" s="239" t="s">
        <v>230</v>
      </c>
      <c r="H176" s="607">
        <v>43728</v>
      </c>
      <c r="I176" s="607">
        <v>43784</v>
      </c>
      <c r="J176" s="239"/>
      <c r="K176" s="239">
        <v>2020</v>
      </c>
    </row>
    <row r="177" spans="1:11" s="248" customFormat="1" x14ac:dyDescent="0.25">
      <c r="A177" s="605" t="s">
        <v>29</v>
      </c>
      <c r="B177" s="239" t="s">
        <v>43</v>
      </c>
      <c r="C177" s="239">
        <v>963</v>
      </c>
      <c r="D177" s="239">
        <v>7.5</v>
      </c>
      <c r="E177" s="239">
        <v>1260</v>
      </c>
      <c r="F177" s="239">
        <v>570</v>
      </c>
      <c r="G177" s="239" t="s">
        <v>230</v>
      </c>
      <c r="H177" s="607">
        <v>43729</v>
      </c>
      <c r="I177" s="607">
        <v>43784</v>
      </c>
      <c r="J177" s="239"/>
      <c r="K177" s="239">
        <v>2020</v>
      </c>
    </row>
    <row r="178" spans="1:11" s="248" customFormat="1" x14ac:dyDescent="0.25">
      <c r="A178" s="605" t="s">
        <v>29</v>
      </c>
      <c r="B178" s="239" t="s">
        <v>43</v>
      </c>
      <c r="C178" s="239">
        <v>680</v>
      </c>
      <c r="D178" s="239">
        <v>7.4</v>
      </c>
      <c r="E178" s="239">
        <v>952</v>
      </c>
      <c r="F178" s="239">
        <v>570</v>
      </c>
      <c r="G178" s="239" t="s">
        <v>230</v>
      </c>
      <c r="H178" s="607">
        <v>43730</v>
      </c>
      <c r="I178" s="607">
        <v>43784</v>
      </c>
      <c r="J178" s="239"/>
      <c r="K178" s="239">
        <v>2020</v>
      </c>
    </row>
    <row r="179" spans="1:11" s="248" customFormat="1" x14ac:dyDescent="0.25">
      <c r="A179" s="605" t="s">
        <v>29</v>
      </c>
      <c r="B179" s="239" t="s">
        <v>43</v>
      </c>
      <c r="C179" s="239">
        <v>11</v>
      </c>
      <c r="D179" s="239">
        <v>7.5</v>
      </c>
      <c r="E179" s="239">
        <v>16.100000000000001</v>
      </c>
      <c r="F179" s="239">
        <v>630</v>
      </c>
      <c r="G179" s="239"/>
      <c r="H179" s="607">
        <v>43749</v>
      </c>
      <c r="I179" s="607">
        <v>43766</v>
      </c>
      <c r="J179" s="239"/>
      <c r="K179" s="239">
        <v>2020</v>
      </c>
    </row>
    <row r="180" spans="1:11" s="248" customFormat="1" x14ac:dyDescent="0.25">
      <c r="A180" s="605" t="s">
        <v>29</v>
      </c>
      <c r="B180" s="239" t="s">
        <v>43</v>
      </c>
      <c r="C180" s="239">
        <v>18</v>
      </c>
      <c r="D180" s="239">
        <v>8.1</v>
      </c>
      <c r="E180" s="239">
        <v>19.5</v>
      </c>
      <c r="F180" s="239">
        <v>785</v>
      </c>
      <c r="G180" s="239"/>
      <c r="H180" s="607">
        <v>43795</v>
      </c>
      <c r="I180" s="607">
        <v>43809</v>
      </c>
      <c r="J180" s="239"/>
      <c r="K180" s="239">
        <v>2020</v>
      </c>
    </row>
    <row r="181" spans="1:11" s="248" customFormat="1" ht="30" x14ac:dyDescent="0.25">
      <c r="A181" s="605" t="s">
        <v>29</v>
      </c>
      <c r="B181" s="240"/>
      <c r="C181" s="240"/>
      <c r="D181" s="240"/>
      <c r="E181" s="240"/>
      <c r="F181" s="240"/>
      <c r="G181" s="612" t="s">
        <v>231</v>
      </c>
      <c r="H181" s="271">
        <v>43800</v>
      </c>
      <c r="I181" s="240"/>
      <c r="J181" s="240"/>
      <c r="K181" s="239">
        <v>2020</v>
      </c>
    </row>
    <row r="182" spans="1:11" s="248" customFormat="1" x14ac:dyDescent="0.25">
      <c r="A182" s="605" t="s">
        <v>29</v>
      </c>
      <c r="B182" s="239" t="s">
        <v>43</v>
      </c>
      <c r="C182" s="239">
        <v>4</v>
      </c>
      <c r="D182" s="239">
        <v>7.73</v>
      </c>
      <c r="E182" s="239">
        <v>6.9</v>
      </c>
      <c r="F182" s="239">
        <v>690</v>
      </c>
      <c r="G182" s="240"/>
      <c r="H182" s="607">
        <v>43852</v>
      </c>
      <c r="I182" s="607">
        <v>43866</v>
      </c>
      <c r="J182" s="239"/>
      <c r="K182" s="239">
        <v>2020</v>
      </c>
    </row>
    <row r="183" spans="1:11" s="248" customFormat="1" x14ac:dyDescent="0.25">
      <c r="A183" s="239" t="s">
        <v>29</v>
      </c>
      <c r="B183" s="239" t="s">
        <v>43</v>
      </c>
      <c r="C183" s="239">
        <v>3010</v>
      </c>
      <c r="D183" s="239">
        <v>7.5</v>
      </c>
      <c r="E183" s="239">
        <v>4350</v>
      </c>
      <c r="F183" s="239">
        <v>382</v>
      </c>
      <c r="G183" s="239" t="s">
        <v>230</v>
      </c>
      <c r="H183" s="607">
        <v>43869</v>
      </c>
      <c r="I183" s="607">
        <v>43887</v>
      </c>
      <c r="J183" s="239"/>
      <c r="K183" s="239">
        <v>2020</v>
      </c>
    </row>
    <row r="184" spans="1:11" x14ac:dyDescent="0.25">
      <c r="A184" s="43" t="s">
        <v>29</v>
      </c>
      <c r="B184" s="43" t="s">
        <v>43</v>
      </c>
      <c r="C184" s="43">
        <v>4160</v>
      </c>
      <c r="D184" s="43">
        <v>7.3</v>
      </c>
      <c r="E184" s="43">
        <v>5700</v>
      </c>
      <c r="F184" s="43">
        <v>287</v>
      </c>
      <c r="G184" s="239" t="s">
        <v>230</v>
      </c>
      <c r="H184" s="49">
        <v>43870</v>
      </c>
      <c r="I184" s="49">
        <v>43887</v>
      </c>
      <c r="J184" s="43"/>
      <c r="K184" s="43">
        <v>2020</v>
      </c>
    </row>
    <row r="185" spans="1:11" x14ac:dyDescent="0.25">
      <c r="A185" s="43" t="s">
        <v>29</v>
      </c>
      <c r="B185" s="43" t="s">
        <v>43</v>
      </c>
      <c r="C185" s="43">
        <v>2690</v>
      </c>
      <c r="D185" s="43">
        <v>7.3</v>
      </c>
      <c r="E185" s="43">
        <v>3750</v>
      </c>
      <c r="F185" s="43">
        <v>465</v>
      </c>
      <c r="G185" s="239" t="s">
        <v>230</v>
      </c>
      <c r="H185" s="49">
        <v>43871</v>
      </c>
      <c r="I185" s="49">
        <v>43887</v>
      </c>
      <c r="J185" s="43"/>
      <c r="K185" s="43">
        <v>2020</v>
      </c>
    </row>
    <row r="186" spans="1:11" x14ac:dyDescent="0.25">
      <c r="A186" s="43" t="s">
        <v>29</v>
      </c>
      <c r="B186" s="43" t="s">
        <v>43</v>
      </c>
      <c r="C186" s="43">
        <v>3910</v>
      </c>
      <c r="D186" s="43">
        <v>7.8</v>
      </c>
      <c r="E186" s="43">
        <v>5650</v>
      </c>
      <c r="F186" s="43">
        <v>320</v>
      </c>
      <c r="G186" s="239" t="s">
        <v>230</v>
      </c>
      <c r="H186" s="49">
        <v>43872</v>
      </c>
      <c r="I186" s="49">
        <v>43887</v>
      </c>
      <c r="J186" s="43"/>
      <c r="K186" s="43">
        <v>2020</v>
      </c>
    </row>
    <row r="187" spans="1:11" x14ac:dyDescent="0.25">
      <c r="A187" s="43" t="s">
        <v>29</v>
      </c>
      <c r="B187" s="43" t="s">
        <v>43</v>
      </c>
      <c r="C187" s="43">
        <v>1790</v>
      </c>
      <c r="D187" s="43">
        <v>7.3</v>
      </c>
      <c r="E187" s="43">
        <v>2600</v>
      </c>
      <c r="F187" s="43">
        <v>490</v>
      </c>
      <c r="G187" s="239" t="s">
        <v>230</v>
      </c>
      <c r="H187" s="49">
        <v>43873</v>
      </c>
      <c r="I187" s="49">
        <v>43887</v>
      </c>
      <c r="J187" s="43"/>
      <c r="K187" s="43">
        <v>2020</v>
      </c>
    </row>
    <row r="188" spans="1:11" x14ac:dyDescent="0.25">
      <c r="A188" s="43" t="s">
        <v>29</v>
      </c>
      <c r="B188" s="43" t="s">
        <v>43</v>
      </c>
      <c r="C188" s="43">
        <v>1320</v>
      </c>
      <c r="D188" s="43">
        <v>7.4</v>
      </c>
      <c r="E188" s="43">
        <v>2400</v>
      </c>
      <c r="F188" s="43">
        <v>510</v>
      </c>
      <c r="G188" s="239" t="s">
        <v>230</v>
      </c>
      <c r="H188" s="618">
        <v>43874</v>
      </c>
      <c r="I188" s="618">
        <v>43887</v>
      </c>
      <c r="J188" s="43"/>
      <c r="K188" s="43">
        <v>2020</v>
      </c>
    </row>
    <row r="189" spans="1:11" x14ac:dyDescent="0.25">
      <c r="A189" s="43" t="s">
        <v>29</v>
      </c>
      <c r="B189" s="43" t="s">
        <v>43</v>
      </c>
      <c r="C189" s="43">
        <v>278</v>
      </c>
      <c r="D189" s="43">
        <v>7.5</v>
      </c>
      <c r="E189" s="43">
        <v>408</v>
      </c>
      <c r="F189" s="43">
        <v>650</v>
      </c>
      <c r="G189" s="239" t="s">
        <v>230</v>
      </c>
      <c r="H189" s="49">
        <v>43875</v>
      </c>
      <c r="I189" s="49">
        <v>43892</v>
      </c>
      <c r="J189" s="3"/>
      <c r="K189" s="43">
        <v>2020</v>
      </c>
    </row>
    <row r="190" spans="1:11" ht="45.75" thickBot="1" x14ac:dyDescent="0.3">
      <c r="A190" s="589" t="s">
        <v>29</v>
      </c>
      <c r="B190" s="589" t="s">
        <v>43</v>
      </c>
      <c r="C190" s="589">
        <v>18</v>
      </c>
      <c r="D190" s="589">
        <v>7.65</v>
      </c>
      <c r="E190" s="589">
        <v>23</v>
      </c>
      <c r="F190" s="589">
        <v>660</v>
      </c>
      <c r="G190" s="619" t="s">
        <v>234</v>
      </c>
      <c r="H190" s="618">
        <v>43878</v>
      </c>
      <c r="I190" s="620">
        <v>43892</v>
      </c>
      <c r="J190" s="397"/>
      <c r="K190" s="589">
        <v>2020</v>
      </c>
    </row>
    <row r="191" spans="1:11" x14ac:dyDescent="0.25">
      <c r="A191" s="380" t="s">
        <v>226</v>
      </c>
      <c r="B191" s="583">
        <v>12</v>
      </c>
      <c r="C191" s="583">
        <v>12</v>
      </c>
      <c r="D191" s="583">
        <v>12</v>
      </c>
      <c r="E191" s="583">
        <v>12</v>
      </c>
      <c r="F191" s="583">
        <v>12</v>
      </c>
      <c r="G191" s="585"/>
      <c r="H191" s="586"/>
      <c r="I191" s="401"/>
      <c r="J191" s="401"/>
      <c r="K191" s="570">
        <v>2020</v>
      </c>
    </row>
    <row r="192" spans="1:11" x14ac:dyDescent="0.25">
      <c r="A192" s="372" t="s">
        <v>150</v>
      </c>
      <c r="B192" s="457">
        <f>COUNTA(B164:B190)</f>
        <v>26</v>
      </c>
      <c r="C192" s="457">
        <f>COUNTA(C164:C190)</f>
        <v>26</v>
      </c>
      <c r="D192" s="457">
        <f t="shared" ref="D192:F192" si="4">COUNTA(D164:D190)</f>
        <v>26</v>
      </c>
      <c r="E192" s="457">
        <f t="shared" si="4"/>
        <v>26</v>
      </c>
      <c r="F192" s="457">
        <f t="shared" si="4"/>
        <v>26</v>
      </c>
      <c r="G192" s="457"/>
      <c r="H192" s="451"/>
      <c r="I192" s="451"/>
      <c r="J192" s="451"/>
      <c r="K192" s="571">
        <v>2020</v>
      </c>
    </row>
    <row r="193" spans="1:11" x14ac:dyDescent="0.25">
      <c r="A193" s="372" t="s">
        <v>151</v>
      </c>
      <c r="B193" s="457">
        <f>MINA(B164:B190)</f>
        <v>0</v>
      </c>
      <c r="C193" s="457">
        <f t="shared" ref="C193:F193" si="5">MINA(C164:C190)</f>
        <v>4</v>
      </c>
      <c r="D193" s="457">
        <f t="shared" si="5"/>
        <v>7</v>
      </c>
      <c r="E193" s="457">
        <f t="shared" si="5"/>
        <v>5.6</v>
      </c>
      <c r="F193" s="457">
        <f t="shared" si="5"/>
        <v>287</v>
      </c>
      <c r="G193" s="457"/>
      <c r="H193" s="451"/>
      <c r="I193" s="451"/>
      <c r="J193" s="451"/>
      <c r="K193" s="571">
        <v>2020</v>
      </c>
    </row>
    <row r="194" spans="1:11" x14ac:dyDescent="0.25">
      <c r="A194" s="372" t="s">
        <v>152</v>
      </c>
      <c r="B194" s="483">
        <f>AVERAGEA(B164:B190)</f>
        <v>0</v>
      </c>
      <c r="C194" s="483">
        <f t="shared" ref="C194:F194" si="6">AVERAGEA(C164:C190)</f>
        <v>1038.6538461538462</v>
      </c>
      <c r="D194" s="483">
        <f t="shared" si="6"/>
        <v>7.4607692307692339</v>
      </c>
      <c r="E194" s="483">
        <f t="shared" si="6"/>
        <v>1481.8576923076923</v>
      </c>
      <c r="F194" s="483">
        <f t="shared" si="6"/>
        <v>558.19230769230774</v>
      </c>
      <c r="G194" s="458"/>
      <c r="H194" s="451"/>
      <c r="I194" s="451"/>
      <c r="J194" s="451"/>
      <c r="K194" s="571">
        <v>2020</v>
      </c>
    </row>
    <row r="195" spans="1:11" ht="15.75" thickBot="1" x14ac:dyDescent="0.3">
      <c r="A195" s="381" t="s">
        <v>153</v>
      </c>
      <c r="B195" s="480">
        <f>MAXA(B164:B190)</f>
        <v>0</v>
      </c>
      <c r="C195" s="480">
        <f t="shared" ref="C195:F195" si="7">MAXA(C164:C190)</f>
        <v>4160</v>
      </c>
      <c r="D195" s="480">
        <f t="shared" si="7"/>
        <v>8.1999999999999993</v>
      </c>
      <c r="E195" s="480">
        <f t="shared" si="7"/>
        <v>5700</v>
      </c>
      <c r="F195" s="480">
        <f t="shared" si="7"/>
        <v>1070</v>
      </c>
      <c r="G195" s="480"/>
      <c r="H195" s="481"/>
      <c r="I195" s="481"/>
      <c r="J195" s="481"/>
      <c r="K195" s="572">
        <v>2020</v>
      </c>
    </row>
    <row r="196" spans="1:11" s="248" customFormat="1" x14ac:dyDescent="0.25">
      <c r="A196" s="605" t="s">
        <v>29</v>
      </c>
      <c r="B196" s="239" t="s">
        <v>43</v>
      </c>
      <c r="C196" s="239">
        <v>28</v>
      </c>
      <c r="D196" s="239">
        <v>8.1</v>
      </c>
      <c r="E196" s="239">
        <v>41.5</v>
      </c>
      <c r="F196" s="239">
        <v>656</v>
      </c>
      <c r="G196" s="240"/>
      <c r="H196" s="607">
        <v>43896</v>
      </c>
      <c r="I196" s="607">
        <v>43913</v>
      </c>
      <c r="J196" s="239"/>
      <c r="K196" s="239">
        <v>2021</v>
      </c>
    </row>
    <row r="197" spans="1:11" x14ac:dyDescent="0.25">
      <c r="A197" s="605" t="s">
        <v>29</v>
      </c>
      <c r="B197" s="239" t="s">
        <v>43</v>
      </c>
      <c r="C197" s="239">
        <v>10</v>
      </c>
      <c r="D197" s="239">
        <v>7.85</v>
      </c>
      <c r="E197" s="239">
        <v>11.5</v>
      </c>
      <c r="F197" s="239">
        <v>664</v>
      </c>
      <c r="G197" s="240"/>
      <c r="H197" s="607">
        <v>43900</v>
      </c>
      <c r="I197" s="607">
        <v>43913</v>
      </c>
      <c r="J197" s="239"/>
      <c r="K197" s="239">
        <v>2021</v>
      </c>
    </row>
    <row r="198" spans="1:11" x14ac:dyDescent="0.25">
      <c r="A198" s="605" t="s">
        <v>29</v>
      </c>
      <c r="B198" s="43" t="s">
        <v>43</v>
      </c>
      <c r="C198" s="43">
        <v>9</v>
      </c>
      <c r="D198" s="43">
        <v>7.35</v>
      </c>
      <c r="E198" s="43">
        <v>8.4499999999999993</v>
      </c>
      <c r="F198" s="43">
        <v>745</v>
      </c>
      <c r="G198" s="43"/>
      <c r="H198" s="49">
        <v>43948</v>
      </c>
      <c r="I198" s="49">
        <v>43959</v>
      </c>
      <c r="J198" s="43"/>
      <c r="K198" s="239">
        <v>2021</v>
      </c>
    </row>
    <row r="199" spans="1:11" x14ac:dyDescent="0.25">
      <c r="A199" s="605" t="s">
        <v>29</v>
      </c>
      <c r="B199" s="43" t="s">
        <v>43</v>
      </c>
      <c r="C199" s="43">
        <v>29</v>
      </c>
      <c r="D199" s="43">
        <v>8.14</v>
      </c>
      <c r="E199" s="43">
        <v>40.5</v>
      </c>
      <c r="F199" s="43">
        <v>775</v>
      </c>
      <c r="G199" s="43"/>
      <c r="H199" s="49">
        <v>43956</v>
      </c>
      <c r="I199" s="49">
        <v>43970</v>
      </c>
      <c r="J199" s="43"/>
      <c r="K199" s="239">
        <v>2021</v>
      </c>
    </row>
    <row r="200" spans="1:11" x14ac:dyDescent="0.25">
      <c r="A200" s="605" t="s">
        <v>29</v>
      </c>
      <c r="B200" s="43" t="s">
        <v>43</v>
      </c>
      <c r="C200" s="43">
        <v>10</v>
      </c>
      <c r="D200" s="43">
        <v>7.02</v>
      </c>
      <c r="E200" s="43">
        <v>7.96</v>
      </c>
      <c r="F200" s="43">
        <v>910</v>
      </c>
      <c r="G200" s="43"/>
      <c r="H200" s="49">
        <v>44004</v>
      </c>
      <c r="I200" s="49">
        <v>44015</v>
      </c>
      <c r="J200" s="43"/>
      <c r="K200" s="239">
        <v>2021</v>
      </c>
    </row>
    <row r="201" spans="1:11" ht="30" x14ac:dyDescent="0.25">
      <c r="A201" s="605" t="s">
        <v>29</v>
      </c>
      <c r="B201" s="43" t="s">
        <v>43</v>
      </c>
      <c r="C201" s="43">
        <v>1710</v>
      </c>
      <c r="D201" s="43">
        <v>7.5</v>
      </c>
      <c r="E201" s="43">
        <v>2300</v>
      </c>
      <c r="F201" s="43">
        <v>442</v>
      </c>
      <c r="G201" s="634" t="s">
        <v>235</v>
      </c>
      <c r="H201" s="49">
        <v>44039</v>
      </c>
      <c r="I201" s="49">
        <v>44053</v>
      </c>
      <c r="J201" s="43"/>
      <c r="K201" s="239">
        <v>2021</v>
      </c>
    </row>
    <row r="202" spans="1:11" ht="30" x14ac:dyDescent="0.25">
      <c r="A202" s="605" t="s">
        <v>29</v>
      </c>
      <c r="B202" s="43" t="s">
        <v>43</v>
      </c>
      <c r="C202" s="43">
        <v>1290</v>
      </c>
      <c r="D202" s="43">
        <v>7.41</v>
      </c>
      <c r="E202" s="43">
        <v>1810</v>
      </c>
      <c r="F202" s="43">
        <v>480</v>
      </c>
      <c r="G202" s="634" t="s">
        <v>235</v>
      </c>
      <c r="H202" s="49">
        <v>44040</v>
      </c>
      <c r="I202" s="49">
        <v>44053</v>
      </c>
      <c r="J202" s="43"/>
      <c r="K202" s="239">
        <v>2021</v>
      </c>
    </row>
    <row r="203" spans="1:11" ht="30" x14ac:dyDescent="0.25">
      <c r="A203" s="605" t="s">
        <v>29</v>
      </c>
      <c r="B203" s="43" t="s">
        <v>43</v>
      </c>
      <c r="C203" s="43">
        <v>1270</v>
      </c>
      <c r="D203" s="43">
        <v>7.42</v>
      </c>
      <c r="E203" s="43">
        <v>1270</v>
      </c>
      <c r="F203" s="43">
        <v>479</v>
      </c>
      <c r="G203" s="634" t="s">
        <v>235</v>
      </c>
      <c r="H203" s="49">
        <v>44041</v>
      </c>
      <c r="I203" s="49">
        <v>44053</v>
      </c>
      <c r="J203" s="43"/>
      <c r="K203" s="239">
        <v>2021</v>
      </c>
    </row>
    <row r="204" spans="1:11" x14ac:dyDescent="0.25">
      <c r="A204" s="605" t="s">
        <v>29</v>
      </c>
      <c r="B204" s="43" t="s">
        <v>43</v>
      </c>
      <c r="C204" s="43">
        <v>12</v>
      </c>
      <c r="D204" s="43">
        <v>7.44</v>
      </c>
      <c r="E204" s="43">
        <v>15.5</v>
      </c>
      <c r="F204" s="43">
        <v>584</v>
      </c>
      <c r="G204" s="3"/>
      <c r="H204" s="49">
        <v>44043</v>
      </c>
      <c r="I204" s="49">
        <v>44056</v>
      </c>
      <c r="J204" s="3"/>
      <c r="K204" s="239">
        <v>2021</v>
      </c>
    </row>
    <row r="205" spans="1:11" x14ac:dyDescent="0.25">
      <c r="A205" s="605" t="s">
        <v>29</v>
      </c>
      <c r="B205" s="43" t="s">
        <v>43</v>
      </c>
      <c r="C205" s="43">
        <v>19</v>
      </c>
      <c r="D205" s="43">
        <v>7.35</v>
      </c>
      <c r="E205" s="43">
        <v>22.4</v>
      </c>
      <c r="F205" s="43">
        <v>620</v>
      </c>
      <c r="G205" s="3"/>
      <c r="H205" s="49">
        <v>44046</v>
      </c>
      <c r="I205" s="49">
        <v>44056</v>
      </c>
      <c r="J205" s="3"/>
      <c r="K205" s="43">
        <v>2021</v>
      </c>
    </row>
    <row r="206" spans="1:11" x14ac:dyDescent="0.25">
      <c r="A206" s="605" t="s">
        <v>29</v>
      </c>
      <c r="B206" s="43" t="s">
        <v>43</v>
      </c>
      <c r="C206" s="43">
        <v>2</v>
      </c>
      <c r="D206" s="43">
        <v>8.1999999999999993</v>
      </c>
      <c r="E206" s="43">
        <v>2.5499999999999998</v>
      </c>
      <c r="F206" s="43">
        <v>1150</v>
      </c>
      <c r="G206" s="3"/>
      <c r="H206" s="49">
        <v>44116</v>
      </c>
      <c r="I206" s="49">
        <v>44132</v>
      </c>
      <c r="J206" s="3"/>
      <c r="K206" s="239">
        <v>2021</v>
      </c>
    </row>
    <row r="207" spans="1:11" x14ac:dyDescent="0.25">
      <c r="A207" s="605" t="s">
        <v>29</v>
      </c>
      <c r="B207" s="43" t="s">
        <v>43</v>
      </c>
      <c r="C207" s="43">
        <v>13</v>
      </c>
      <c r="D207" s="43">
        <v>8.3000000000000007</v>
      </c>
      <c r="E207" s="43">
        <v>10.1</v>
      </c>
      <c r="F207" s="43">
        <v>495</v>
      </c>
      <c r="G207" s="3"/>
      <c r="H207" s="49">
        <v>44142</v>
      </c>
      <c r="I207" s="49">
        <v>44158</v>
      </c>
      <c r="J207" s="3"/>
      <c r="K207" s="239">
        <v>2021</v>
      </c>
    </row>
    <row r="208" spans="1:11" x14ac:dyDescent="0.25">
      <c r="A208" s="605" t="s">
        <v>29</v>
      </c>
      <c r="B208" s="43" t="s">
        <v>43</v>
      </c>
      <c r="C208" s="43">
        <v>5</v>
      </c>
      <c r="D208" s="43">
        <v>8.3000000000000007</v>
      </c>
      <c r="E208" s="43">
        <v>5.1100000000000003</v>
      </c>
      <c r="F208" s="43">
        <v>504</v>
      </c>
      <c r="G208" s="3"/>
      <c r="H208" s="49">
        <v>44143</v>
      </c>
      <c r="I208" s="49">
        <v>44158</v>
      </c>
      <c r="J208" s="3"/>
      <c r="K208" s="239">
        <v>2021</v>
      </c>
    </row>
    <row r="209" spans="1:11" x14ac:dyDescent="0.25">
      <c r="A209" s="605" t="s">
        <v>29</v>
      </c>
      <c r="B209" s="43" t="s">
        <v>43</v>
      </c>
      <c r="C209" s="43">
        <v>7</v>
      </c>
      <c r="D209" s="43">
        <v>8.3000000000000007</v>
      </c>
      <c r="E209" s="43">
        <v>5.86</v>
      </c>
      <c r="F209" s="43">
        <v>525</v>
      </c>
      <c r="G209" s="3"/>
      <c r="H209" s="49">
        <v>44144</v>
      </c>
      <c r="I209" s="49">
        <v>44158</v>
      </c>
      <c r="J209" s="3"/>
      <c r="K209" s="239">
        <v>2021</v>
      </c>
    </row>
    <row r="210" spans="1:11" x14ac:dyDescent="0.25">
      <c r="A210" s="605" t="s">
        <v>29</v>
      </c>
      <c r="B210" s="43" t="s">
        <v>43</v>
      </c>
      <c r="C210" s="43">
        <v>10</v>
      </c>
      <c r="D210" s="43">
        <v>8.15</v>
      </c>
      <c r="E210" s="43">
        <v>13.1</v>
      </c>
      <c r="F210" s="43">
        <v>456</v>
      </c>
      <c r="G210" s="3"/>
      <c r="H210" s="49">
        <v>44141</v>
      </c>
      <c r="I210" s="49">
        <v>44153</v>
      </c>
      <c r="J210" s="3"/>
      <c r="K210" s="43">
        <v>2021</v>
      </c>
    </row>
    <row r="211" spans="1:11" x14ac:dyDescent="0.25">
      <c r="A211" s="605" t="s">
        <v>29</v>
      </c>
      <c r="B211" s="43" t="s">
        <v>43</v>
      </c>
      <c r="C211" s="43">
        <v>1</v>
      </c>
      <c r="D211" s="43">
        <v>8.4</v>
      </c>
      <c r="E211" s="43">
        <v>1.4</v>
      </c>
      <c r="F211" s="43">
        <v>620</v>
      </c>
      <c r="G211" s="3"/>
      <c r="H211" s="49">
        <v>44240</v>
      </c>
      <c r="I211" s="49">
        <v>44263</v>
      </c>
      <c r="J211" s="3"/>
      <c r="K211" s="239">
        <v>2021</v>
      </c>
    </row>
    <row r="212" spans="1:11" x14ac:dyDescent="0.25">
      <c r="A212" s="605" t="s">
        <v>29</v>
      </c>
      <c r="B212" s="43" t="s">
        <v>43</v>
      </c>
      <c r="C212" s="43">
        <v>1</v>
      </c>
      <c r="D212" s="43">
        <v>8.3000000000000007</v>
      </c>
      <c r="E212" s="43">
        <v>1.3</v>
      </c>
      <c r="F212" s="43">
        <v>484</v>
      </c>
      <c r="G212" s="3"/>
      <c r="H212" s="49">
        <v>44243</v>
      </c>
      <c r="I212" s="49">
        <v>44263</v>
      </c>
      <c r="J212" s="3"/>
      <c r="K212" s="239">
        <v>2021</v>
      </c>
    </row>
    <row r="213" spans="1:11" x14ac:dyDescent="0.25">
      <c r="A213" s="605" t="s">
        <v>29</v>
      </c>
      <c r="B213" s="43" t="s">
        <v>43</v>
      </c>
      <c r="C213" s="43" t="s">
        <v>103</v>
      </c>
      <c r="D213" s="43">
        <v>8</v>
      </c>
      <c r="E213" s="43">
        <v>0.89</v>
      </c>
      <c r="F213" s="43">
        <v>477</v>
      </c>
      <c r="G213" s="3"/>
      <c r="H213" s="49">
        <v>44246</v>
      </c>
      <c r="I213" s="49">
        <v>44263</v>
      </c>
      <c r="J213" s="3"/>
      <c r="K213" s="239">
        <v>2021</v>
      </c>
    </row>
    <row r="214" spans="1:11" x14ac:dyDescent="0.25">
      <c r="A214" s="605" t="s">
        <v>29</v>
      </c>
      <c r="B214" s="43" t="s">
        <v>43</v>
      </c>
      <c r="C214" s="43">
        <v>2</v>
      </c>
      <c r="D214" s="43">
        <v>7.5</v>
      </c>
      <c r="E214" s="43">
        <v>1.9</v>
      </c>
      <c r="F214" s="43">
        <v>462</v>
      </c>
      <c r="G214" s="3"/>
      <c r="H214" s="49">
        <v>44247</v>
      </c>
      <c r="I214" s="49">
        <v>44263</v>
      </c>
      <c r="J214" s="3"/>
      <c r="K214" s="239">
        <v>2021</v>
      </c>
    </row>
    <row r="215" spans="1:11" x14ac:dyDescent="0.25">
      <c r="A215" s="605" t="s">
        <v>29</v>
      </c>
      <c r="B215" s="43" t="s">
        <v>43</v>
      </c>
      <c r="C215" s="43">
        <v>3</v>
      </c>
      <c r="D215" s="43">
        <v>7.5</v>
      </c>
      <c r="E215" s="43">
        <v>2.8</v>
      </c>
      <c r="F215" s="43">
        <v>460</v>
      </c>
      <c r="G215" s="3"/>
      <c r="H215" s="49">
        <v>44248</v>
      </c>
      <c r="I215" s="49">
        <v>44263</v>
      </c>
      <c r="J215" s="3"/>
      <c r="K215" s="239">
        <v>2021</v>
      </c>
    </row>
    <row r="216" spans="1:11" ht="15.75" thickBot="1" x14ac:dyDescent="0.3">
      <c r="A216" s="605" t="s">
        <v>29</v>
      </c>
      <c r="B216" s="43" t="s">
        <v>43</v>
      </c>
      <c r="C216" s="43">
        <v>16</v>
      </c>
      <c r="D216" s="43">
        <v>7.4</v>
      </c>
      <c r="E216" s="43">
        <v>14.5</v>
      </c>
      <c r="F216" s="43">
        <v>215</v>
      </c>
      <c r="G216" s="3"/>
      <c r="H216" s="49">
        <v>44249</v>
      </c>
      <c r="I216" s="49">
        <v>44263</v>
      </c>
      <c r="J216" s="3"/>
      <c r="K216" s="239">
        <v>2021</v>
      </c>
    </row>
    <row r="217" spans="1:11" x14ac:dyDescent="0.25">
      <c r="A217" s="380" t="s">
        <v>226</v>
      </c>
      <c r="B217" s="583">
        <v>12</v>
      </c>
      <c r="C217" s="583">
        <v>12</v>
      </c>
      <c r="D217" s="584"/>
      <c r="E217" s="585"/>
      <c r="F217" s="585"/>
      <c r="G217" s="585"/>
      <c r="H217" s="586"/>
      <c r="I217" s="401"/>
      <c r="J217" s="401"/>
      <c r="K217" s="570">
        <v>2021</v>
      </c>
    </row>
    <row r="218" spans="1:11" x14ac:dyDescent="0.25">
      <c r="A218" s="372" t="s">
        <v>150</v>
      </c>
      <c r="B218" s="457">
        <f>COUNTA(B196:B216)</f>
        <v>21</v>
      </c>
      <c r="C218" s="457">
        <f>COUNTA(C196:C216)</f>
        <v>21</v>
      </c>
      <c r="D218" s="457">
        <f>COUNTA(D196:D216)</f>
        <v>21</v>
      </c>
      <c r="E218" s="457">
        <f>COUNTA(E196:E216)</f>
        <v>21</v>
      </c>
      <c r="F218" s="457">
        <f>COUNTA(F196:F216)</f>
        <v>21</v>
      </c>
      <c r="G218" s="457"/>
      <c r="H218" s="451"/>
      <c r="I218" s="451"/>
      <c r="J218" s="451"/>
      <c r="K218" s="571">
        <v>2021</v>
      </c>
    </row>
    <row r="219" spans="1:11" x14ac:dyDescent="0.25">
      <c r="A219" s="372" t="s">
        <v>151</v>
      </c>
      <c r="B219" s="457">
        <f>MINA(B196:B216)</f>
        <v>0</v>
      </c>
      <c r="C219" s="457">
        <f>MINA(C196:C216)</f>
        <v>0</v>
      </c>
      <c r="D219" s="457">
        <f>MINA(D196:D216)</f>
        <v>7.02</v>
      </c>
      <c r="E219" s="457">
        <f>MINA(E196:E216)</f>
        <v>0.89</v>
      </c>
      <c r="F219" s="457">
        <f>MINA(F196:F216)</f>
        <v>215</v>
      </c>
      <c r="G219" s="457"/>
      <c r="H219" s="451"/>
      <c r="I219" s="451"/>
      <c r="J219" s="451"/>
      <c r="K219" s="571">
        <v>2021</v>
      </c>
    </row>
    <row r="220" spans="1:11" x14ac:dyDescent="0.25">
      <c r="A220" s="372" t="s">
        <v>152</v>
      </c>
      <c r="B220" s="483">
        <f>AVERAGEA(B196:B216)</f>
        <v>0</v>
      </c>
      <c r="C220" s="483">
        <f>AVERAGEA(C196:C216)</f>
        <v>211.76190476190476</v>
      </c>
      <c r="D220" s="483">
        <f>AVERAGEA(D196:D216)</f>
        <v>7.8061904761904763</v>
      </c>
      <c r="E220" s="483">
        <f>AVERAGEA(E196:E216)</f>
        <v>266.06285714285713</v>
      </c>
      <c r="F220" s="483">
        <f>AVERAGEA(F196:F216)</f>
        <v>581.09523809523807</v>
      </c>
      <c r="G220" s="458"/>
      <c r="H220" s="451"/>
      <c r="I220" s="451"/>
      <c r="J220" s="451"/>
      <c r="K220" s="571">
        <v>2021</v>
      </c>
    </row>
    <row r="221" spans="1:11" ht="15.75" thickBot="1" x14ac:dyDescent="0.3">
      <c r="A221" s="381" t="s">
        <v>153</v>
      </c>
      <c r="B221" s="480">
        <f>MAXA(B196:B216)</f>
        <v>0</v>
      </c>
      <c r="C221" s="480">
        <f>MAXA(C196:C216)</f>
        <v>1710</v>
      </c>
      <c r="D221" s="480">
        <f>MAXA(D196:D216)</f>
        <v>8.4</v>
      </c>
      <c r="E221" s="480">
        <f>MAXA(E196:E216)</f>
        <v>2300</v>
      </c>
      <c r="F221" s="480">
        <f>MAXA(F196:F216)</f>
        <v>1150</v>
      </c>
      <c r="G221" s="480"/>
      <c r="H221" s="481"/>
      <c r="I221" s="481"/>
      <c r="J221" s="481"/>
      <c r="K221" s="572">
        <v>2021</v>
      </c>
    </row>
    <row r="222" spans="1:11" s="248" customFormat="1" x14ac:dyDescent="0.25">
      <c r="A222" s="608" t="s">
        <v>29</v>
      </c>
      <c r="B222" s="609" t="s">
        <v>43</v>
      </c>
      <c r="C222" s="609">
        <v>1</v>
      </c>
      <c r="D222" s="609">
        <v>7.8</v>
      </c>
      <c r="E222" s="609">
        <v>1.2</v>
      </c>
      <c r="F222" s="609">
        <v>818</v>
      </c>
      <c r="G222" s="241"/>
      <c r="H222" s="636">
        <v>44270</v>
      </c>
      <c r="I222" s="637">
        <v>44292</v>
      </c>
      <c r="J222" s="49">
        <v>44701</v>
      </c>
      <c r="K222" s="609">
        <v>2022</v>
      </c>
    </row>
    <row r="223" spans="1:11" x14ac:dyDescent="0.25">
      <c r="A223" s="605" t="s">
        <v>29</v>
      </c>
      <c r="B223" s="43" t="s">
        <v>43</v>
      </c>
      <c r="C223" s="43">
        <v>3</v>
      </c>
      <c r="D223" s="43">
        <v>8.1</v>
      </c>
      <c r="E223" s="43">
        <v>4.7</v>
      </c>
      <c r="F223" s="43">
        <v>497</v>
      </c>
      <c r="G223" s="3"/>
      <c r="H223" s="49">
        <v>44271</v>
      </c>
      <c r="I223" s="635">
        <v>44292</v>
      </c>
      <c r="J223" s="49">
        <v>44701</v>
      </c>
      <c r="K223" s="239">
        <v>2022</v>
      </c>
    </row>
    <row r="224" spans="1:11" x14ac:dyDescent="0.25">
      <c r="A224" s="605" t="s">
        <v>29</v>
      </c>
      <c r="B224" s="43" t="s">
        <v>43</v>
      </c>
      <c r="C224" s="43">
        <v>1</v>
      </c>
      <c r="D224" s="43">
        <v>8.4</v>
      </c>
      <c r="E224" s="43">
        <v>1.8</v>
      </c>
      <c r="F224" s="43">
        <v>428</v>
      </c>
      <c r="G224" s="3"/>
      <c r="H224" s="49">
        <v>44273</v>
      </c>
      <c r="I224" s="635">
        <v>44292</v>
      </c>
      <c r="J224" s="49">
        <v>44701</v>
      </c>
      <c r="K224" s="239">
        <v>2022</v>
      </c>
    </row>
    <row r="225" spans="1:11" x14ac:dyDescent="0.25">
      <c r="A225" s="605" t="s">
        <v>29</v>
      </c>
      <c r="B225" s="239" t="s">
        <v>43</v>
      </c>
      <c r="C225" s="239">
        <v>378</v>
      </c>
      <c r="D225" s="239">
        <v>7.7</v>
      </c>
      <c r="E225" s="239">
        <v>880</v>
      </c>
      <c r="F225" s="239">
        <v>382</v>
      </c>
      <c r="G225" s="240"/>
      <c r="H225" s="607">
        <v>44274</v>
      </c>
      <c r="I225" s="607">
        <v>44292</v>
      </c>
      <c r="J225" s="49">
        <v>44701</v>
      </c>
      <c r="K225" s="239">
        <v>2022</v>
      </c>
    </row>
    <row r="226" spans="1:11" x14ac:dyDescent="0.25">
      <c r="A226" s="605" t="s">
        <v>29</v>
      </c>
      <c r="B226" s="239" t="s">
        <v>43</v>
      </c>
      <c r="C226" s="239">
        <v>3980</v>
      </c>
      <c r="D226" s="239">
        <v>7.5</v>
      </c>
      <c r="E226" s="239">
        <v>5120</v>
      </c>
      <c r="F226" s="239">
        <v>380</v>
      </c>
      <c r="G226" s="240"/>
      <c r="H226" s="607">
        <v>44275</v>
      </c>
      <c r="I226" s="607">
        <v>44292</v>
      </c>
      <c r="J226" s="49">
        <v>44701</v>
      </c>
      <c r="K226" s="239">
        <v>2022</v>
      </c>
    </row>
    <row r="227" spans="1:11" x14ac:dyDescent="0.25">
      <c r="A227" s="605" t="s">
        <v>29</v>
      </c>
      <c r="B227" s="43" t="s">
        <v>43</v>
      </c>
      <c r="C227" s="43">
        <v>4230</v>
      </c>
      <c r="D227" s="43">
        <v>7.3</v>
      </c>
      <c r="E227" s="43">
        <v>5360</v>
      </c>
      <c r="F227" s="43">
        <v>410</v>
      </c>
      <c r="G227" s="43"/>
      <c r="H227" s="49">
        <v>44276</v>
      </c>
      <c r="I227" s="49">
        <v>44292</v>
      </c>
      <c r="J227" s="49">
        <v>44701</v>
      </c>
      <c r="K227" s="239">
        <v>2022</v>
      </c>
    </row>
    <row r="228" spans="1:11" x14ac:dyDescent="0.25">
      <c r="A228" s="605" t="s">
        <v>29</v>
      </c>
      <c r="B228" s="43" t="s">
        <v>43</v>
      </c>
      <c r="C228" s="43">
        <v>18</v>
      </c>
      <c r="D228" s="43">
        <v>8</v>
      </c>
      <c r="E228" s="43">
        <v>24.5</v>
      </c>
      <c r="F228" s="43">
        <v>530</v>
      </c>
      <c r="G228" s="634"/>
      <c r="H228" s="49">
        <v>44323</v>
      </c>
      <c r="I228" s="49">
        <v>44336</v>
      </c>
      <c r="J228" s="49">
        <v>44701</v>
      </c>
      <c r="K228" s="239">
        <v>2022</v>
      </c>
    </row>
    <row r="229" spans="1:11" x14ac:dyDescent="0.25">
      <c r="A229" s="605" t="s">
        <v>29</v>
      </c>
      <c r="B229" s="43" t="s">
        <v>43</v>
      </c>
      <c r="C229" s="43">
        <v>26</v>
      </c>
      <c r="D229" s="43">
        <v>7.7</v>
      </c>
      <c r="E229" s="43">
        <v>30.2</v>
      </c>
      <c r="F229" s="43">
        <v>532</v>
      </c>
      <c r="G229" s="634"/>
      <c r="H229" s="49">
        <v>44324</v>
      </c>
      <c r="I229" s="49">
        <v>44336</v>
      </c>
      <c r="J229" s="49">
        <v>44701</v>
      </c>
      <c r="K229" s="239">
        <v>2022</v>
      </c>
    </row>
    <row r="230" spans="1:11" x14ac:dyDescent="0.25">
      <c r="A230" s="605" t="s">
        <v>29</v>
      </c>
      <c r="B230" s="43" t="s">
        <v>43</v>
      </c>
      <c r="C230" s="43">
        <v>5</v>
      </c>
      <c r="D230" s="43">
        <v>7.5</v>
      </c>
      <c r="E230" s="43">
        <v>5.8</v>
      </c>
      <c r="F230" s="43">
        <v>534</v>
      </c>
      <c r="G230" s="3"/>
      <c r="H230" s="49">
        <v>44326</v>
      </c>
      <c r="I230" s="49">
        <v>44336</v>
      </c>
      <c r="J230" s="49">
        <v>44701</v>
      </c>
      <c r="K230" s="239">
        <v>2022</v>
      </c>
    </row>
    <row r="231" spans="1:11" x14ac:dyDescent="0.25">
      <c r="A231" s="605" t="s">
        <v>29</v>
      </c>
      <c r="B231" s="43" t="s">
        <v>43</v>
      </c>
      <c r="C231" s="43">
        <v>42</v>
      </c>
      <c r="D231" s="43">
        <v>7.5</v>
      </c>
      <c r="E231" s="43">
        <v>40.6</v>
      </c>
      <c r="F231" s="43">
        <v>540</v>
      </c>
      <c r="G231" s="3"/>
      <c r="H231" s="49">
        <v>44327</v>
      </c>
      <c r="I231" s="49">
        <v>44341</v>
      </c>
      <c r="J231" s="49">
        <v>44701</v>
      </c>
      <c r="K231" s="239">
        <v>2022</v>
      </c>
    </row>
    <row r="232" spans="1:11" x14ac:dyDescent="0.25">
      <c r="A232" s="605" t="s">
        <v>29</v>
      </c>
      <c r="B232" s="43" t="s">
        <v>43</v>
      </c>
      <c r="C232" s="43">
        <v>21</v>
      </c>
      <c r="D232" s="43">
        <v>7.5</v>
      </c>
      <c r="E232" s="43">
        <v>21.6</v>
      </c>
      <c r="F232" s="43">
        <v>546</v>
      </c>
      <c r="G232" s="3"/>
      <c r="H232" s="49">
        <v>44328</v>
      </c>
      <c r="I232" s="49">
        <v>44341</v>
      </c>
      <c r="J232" s="49">
        <v>44701</v>
      </c>
      <c r="K232" s="239">
        <v>2022</v>
      </c>
    </row>
    <row r="233" spans="1:11" x14ac:dyDescent="0.25">
      <c r="A233" s="605" t="s">
        <v>29</v>
      </c>
      <c r="B233" s="43" t="s">
        <v>43</v>
      </c>
      <c r="C233" s="43">
        <v>24</v>
      </c>
      <c r="D233" s="43">
        <v>7.5</v>
      </c>
      <c r="E233" s="43">
        <v>25.5</v>
      </c>
      <c r="F233" s="43">
        <v>555</v>
      </c>
      <c r="G233" s="3"/>
      <c r="H233" s="49">
        <v>44329</v>
      </c>
      <c r="I233" s="49">
        <v>44341</v>
      </c>
      <c r="J233" s="49">
        <v>44701</v>
      </c>
      <c r="K233" s="239">
        <v>2022</v>
      </c>
    </row>
    <row r="234" spans="1:11" x14ac:dyDescent="0.25">
      <c r="A234" s="605" t="s">
        <v>29</v>
      </c>
      <c r="B234" s="43" t="s">
        <v>43</v>
      </c>
      <c r="C234" s="43">
        <v>23</v>
      </c>
      <c r="D234" s="43">
        <v>7.5</v>
      </c>
      <c r="E234" s="43">
        <v>24.1</v>
      </c>
      <c r="F234" s="43">
        <v>558</v>
      </c>
      <c r="G234" s="3"/>
      <c r="H234" s="49">
        <v>44330</v>
      </c>
      <c r="I234" s="49">
        <v>44341</v>
      </c>
      <c r="J234" s="49">
        <v>44701</v>
      </c>
      <c r="K234" s="239">
        <v>2022</v>
      </c>
    </row>
    <row r="235" spans="1:11" x14ac:dyDescent="0.25">
      <c r="A235" s="605" t="s">
        <v>29</v>
      </c>
      <c r="B235" s="43" t="s">
        <v>43</v>
      </c>
      <c r="C235" s="43">
        <v>7</v>
      </c>
      <c r="D235" s="43">
        <v>7.5</v>
      </c>
      <c r="E235" s="43">
        <v>6.52</v>
      </c>
      <c r="F235" s="43">
        <v>575</v>
      </c>
      <c r="G235" s="3"/>
      <c r="H235" s="49">
        <v>44331</v>
      </c>
      <c r="I235" s="49">
        <v>44342</v>
      </c>
      <c r="J235" s="49">
        <v>44701</v>
      </c>
      <c r="K235" s="239">
        <v>2022</v>
      </c>
    </row>
    <row r="236" spans="1:11" x14ac:dyDescent="0.25">
      <c r="A236" s="605" t="s">
        <v>29</v>
      </c>
      <c r="B236" s="43" t="s">
        <v>43</v>
      </c>
      <c r="C236" s="43">
        <v>25</v>
      </c>
      <c r="D236" s="43">
        <v>7.5</v>
      </c>
      <c r="E236" s="43">
        <v>24.2</v>
      </c>
      <c r="F236" s="43">
        <v>590</v>
      </c>
      <c r="G236" s="3"/>
      <c r="H236" s="49">
        <v>44332</v>
      </c>
      <c r="I236" s="49">
        <v>44342</v>
      </c>
      <c r="J236" s="49">
        <v>44701</v>
      </c>
      <c r="K236" s="239">
        <v>2022</v>
      </c>
    </row>
    <row r="237" spans="1:11" x14ac:dyDescent="0.25">
      <c r="A237" s="605" t="s">
        <v>29</v>
      </c>
      <c r="B237" s="43" t="s">
        <v>43</v>
      </c>
      <c r="C237" s="43">
        <v>5</v>
      </c>
      <c r="D237" s="43">
        <v>8.3000000000000007</v>
      </c>
      <c r="E237" s="43">
        <v>4.6399999999999997</v>
      </c>
      <c r="F237" s="43">
        <v>620</v>
      </c>
      <c r="G237" s="3"/>
      <c r="H237" s="49">
        <v>44357</v>
      </c>
      <c r="I237" s="49">
        <v>44371</v>
      </c>
      <c r="J237" s="49">
        <v>44701</v>
      </c>
      <c r="K237" s="239">
        <v>2022</v>
      </c>
    </row>
    <row r="238" spans="1:11" x14ac:dyDescent="0.25">
      <c r="A238" s="605" t="s">
        <v>29</v>
      </c>
      <c r="B238" s="43" t="s">
        <v>43</v>
      </c>
      <c r="C238" s="43">
        <v>6</v>
      </c>
      <c r="D238" s="43">
        <v>7.8</v>
      </c>
      <c r="E238" s="43">
        <v>7.82</v>
      </c>
      <c r="F238" s="43">
        <v>625</v>
      </c>
      <c r="G238" s="3"/>
      <c r="H238" s="49">
        <v>44358</v>
      </c>
      <c r="I238" s="49">
        <v>44371</v>
      </c>
      <c r="J238" s="49">
        <v>44701</v>
      </c>
      <c r="K238" s="239">
        <v>2022</v>
      </c>
    </row>
    <row r="239" spans="1:11" x14ac:dyDescent="0.25">
      <c r="A239" s="605" t="s">
        <v>29</v>
      </c>
      <c r="B239" s="43" t="s">
        <v>43</v>
      </c>
      <c r="C239" s="43">
        <v>1</v>
      </c>
      <c r="D239" s="43">
        <v>7.8</v>
      </c>
      <c r="E239" s="43">
        <v>1.1100000000000001</v>
      </c>
      <c r="F239" s="43">
        <v>610</v>
      </c>
      <c r="G239" s="3"/>
      <c r="H239" s="49">
        <v>44359</v>
      </c>
      <c r="I239" s="49">
        <v>44371</v>
      </c>
      <c r="J239" s="49">
        <v>44701</v>
      </c>
      <c r="K239" s="239">
        <v>2022</v>
      </c>
    </row>
    <row r="240" spans="1:11" x14ac:dyDescent="0.25">
      <c r="A240" s="605" t="s">
        <v>29</v>
      </c>
      <c r="B240" s="43" t="s">
        <v>43</v>
      </c>
      <c r="C240" s="43">
        <v>11</v>
      </c>
      <c r="D240" s="43">
        <v>7.8</v>
      </c>
      <c r="E240" s="43">
        <v>13.2</v>
      </c>
      <c r="F240" s="43">
        <v>605</v>
      </c>
      <c r="G240" s="3"/>
      <c r="H240" s="49">
        <v>44360</v>
      </c>
      <c r="I240" s="49">
        <v>44371</v>
      </c>
      <c r="J240" s="49">
        <v>44701</v>
      </c>
      <c r="K240" s="239">
        <v>2022</v>
      </c>
    </row>
    <row r="241" spans="1:11" x14ac:dyDescent="0.25">
      <c r="A241" s="605" t="s">
        <v>29</v>
      </c>
      <c r="B241" s="43" t="s">
        <v>43</v>
      </c>
      <c r="C241" s="43">
        <v>8</v>
      </c>
      <c r="D241" s="43">
        <v>7.8</v>
      </c>
      <c r="E241" s="43">
        <v>9.9499999999999993</v>
      </c>
      <c r="F241" s="43">
        <v>607</v>
      </c>
      <c r="G241" s="3"/>
      <c r="H241" s="49">
        <v>44361</v>
      </c>
      <c r="I241" s="49">
        <v>44371</v>
      </c>
      <c r="J241" s="49">
        <v>44701</v>
      </c>
      <c r="K241" s="239">
        <v>2022</v>
      </c>
    </row>
    <row r="242" spans="1:11" x14ac:dyDescent="0.25">
      <c r="A242" s="605" t="s">
        <v>29</v>
      </c>
      <c r="B242" s="43" t="s">
        <v>43</v>
      </c>
      <c r="C242" s="43">
        <v>6</v>
      </c>
      <c r="D242" s="43">
        <v>8.4</v>
      </c>
      <c r="E242" s="43">
        <v>3.14</v>
      </c>
      <c r="F242" s="43">
        <v>624</v>
      </c>
      <c r="G242" s="3"/>
      <c r="H242" s="49">
        <v>44382</v>
      </c>
      <c r="I242" s="49">
        <v>44397</v>
      </c>
      <c r="J242" s="49">
        <v>44701</v>
      </c>
      <c r="K242" s="239">
        <v>2022</v>
      </c>
    </row>
    <row r="243" spans="1:11" x14ac:dyDescent="0.25">
      <c r="A243" s="605" t="s">
        <v>29</v>
      </c>
      <c r="B243" s="43" t="s">
        <v>43</v>
      </c>
      <c r="C243" s="43">
        <v>20</v>
      </c>
      <c r="D243" s="43">
        <v>7.9</v>
      </c>
      <c r="E243" s="43">
        <v>20.2</v>
      </c>
      <c r="F243" s="43">
        <v>630</v>
      </c>
      <c r="G243" s="3"/>
      <c r="H243" s="49">
        <v>44383</v>
      </c>
      <c r="I243" s="49">
        <v>44397</v>
      </c>
      <c r="J243" s="49">
        <v>44701</v>
      </c>
      <c r="K243" s="239">
        <v>2022</v>
      </c>
    </row>
    <row r="244" spans="1:11" x14ac:dyDescent="0.25">
      <c r="A244" s="605" t="s">
        <v>29</v>
      </c>
      <c r="B244" s="43" t="s">
        <v>43</v>
      </c>
      <c r="C244" s="43">
        <v>18</v>
      </c>
      <c r="D244" s="43">
        <v>7.9</v>
      </c>
      <c r="E244" s="43">
        <v>19.5</v>
      </c>
      <c r="F244" s="43">
        <v>635</v>
      </c>
      <c r="G244" s="3"/>
      <c r="H244" s="49">
        <v>44384</v>
      </c>
      <c r="I244" s="49">
        <v>44397</v>
      </c>
      <c r="J244" s="49">
        <v>44701</v>
      </c>
      <c r="K244" s="239">
        <v>2022</v>
      </c>
    </row>
    <row r="245" spans="1:11" x14ac:dyDescent="0.25">
      <c r="A245" s="605" t="s">
        <v>29</v>
      </c>
      <c r="B245" s="43" t="s">
        <v>43</v>
      </c>
      <c r="C245" s="595">
        <v>15</v>
      </c>
      <c r="D245" s="595">
        <v>7.9</v>
      </c>
      <c r="E245" s="595">
        <v>18.2</v>
      </c>
      <c r="F245" s="595">
        <v>652</v>
      </c>
      <c r="G245" s="182"/>
      <c r="H245" s="638">
        <v>44385</v>
      </c>
      <c r="I245" s="49">
        <v>44397</v>
      </c>
      <c r="J245" s="49">
        <v>44701</v>
      </c>
      <c r="K245" s="239">
        <v>2022</v>
      </c>
    </row>
    <row r="246" spans="1:11" x14ac:dyDescent="0.25">
      <c r="A246" s="639" t="s">
        <v>29</v>
      </c>
      <c r="B246" s="595" t="s">
        <v>43</v>
      </c>
      <c r="C246" s="595">
        <v>18</v>
      </c>
      <c r="D246" s="595">
        <v>8.3000000000000007</v>
      </c>
      <c r="E246" s="595">
        <v>20.2</v>
      </c>
      <c r="F246" s="595">
        <v>641</v>
      </c>
      <c r="G246" s="182"/>
      <c r="H246" s="638" t="s">
        <v>236</v>
      </c>
      <c r="I246" s="638">
        <v>44442</v>
      </c>
      <c r="J246" s="49">
        <v>44701</v>
      </c>
      <c r="K246" s="239">
        <v>2022</v>
      </c>
    </row>
    <row r="247" spans="1:11" x14ac:dyDescent="0.25">
      <c r="A247" s="639" t="s">
        <v>29</v>
      </c>
      <c r="B247" s="595" t="s">
        <v>43</v>
      </c>
      <c r="C247" s="595">
        <v>7</v>
      </c>
      <c r="D247" s="595">
        <v>8</v>
      </c>
      <c r="E247" s="595">
        <v>7.42</v>
      </c>
      <c r="F247" s="595">
        <v>643</v>
      </c>
      <c r="G247" s="182"/>
      <c r="H247" s="638">
        <v>44435</v>
      </c>
      <c r="I247" s="638">
        <v>44442</v>
      </c>
      <c r="J247" s="49">
        <v>44701</v>
      </c>
      <c r="K247" s="239">
        <v>2022</v>
      </c>
    </row>
    <row r="248" spans="1:11" x14ac:dyDescent="0.25">
      <c r="A248" s="639" t="s">
        <v>29</v>
      </c>
      <c r="B248" s="595" t="s">
        <v>43</v>
      </c>
      <c r="C248" s="595">
        <v>10</v>
      </c>
      <c r="D248" s="595">
        <v>8.1</v>
      </c>
      <c r="E248" s="595">
        <v>10.8</v>
      </c>
      <c r="F248" s="595">
        <v>550</v>
      </c>
      <c r="G248" s="182"/>
      <c r="H248" s="638">
        <v>44436</v>
      </c>
      <c r="I248" s="638">
        <v>44442</v>
      </c>
      <c r="J248" s="49">
        <v>44701</v>
      </c>
      <c r="K248" s="239">
        <v>2022</v>
      </c>
    </row>
    <row r="249" spans="1:11" x14ac:dyDescent="0.25">
      <c r="A249" s="639" t="s">
        <v>29</v>
      </c>
      <c r="B249" s="595" t="s">
        <v>43</v>
      </c>
      <c r="C249" s="595">
        <v>12</v>
      </c>
      <c r="D249" s="595">
        <v>8</v>
      </c>
      <c r="E249" s="595">
        <v>13.4</v>
      </c>
      <c r="F249" s="595">
        <v>535</v>
      </c>
      <c r="G249" s="182"/>
      <c r="H249" s="638">
        <v>44437</v>
      </c>
      <c r="I249" s="638">
        <v>44442</v>
      </c>
      <c r="J249" s="49">
        <v>44701</v>
      </c>
      <c r="K249" s="239">
        <v>2022</v>
      </c>
    </row>
    <row r="250" spans="1:11" x14ac:dyDescent="0.25">
      <c r="A250" s="639" t="s">
        <v>29</v>
      </c>
      <c r="B250" s="595" t="s">
        <v>43</v>
      </c>
      <c r="C250" s="595">
        <v>2</v>
      </c>
      <c r="D250" s="595">
        <v>7.8</v>
      </c>
      <c r="E250" s="595">
        <v>2.86</v>
      </c>
      <c r="F250" s="595">
        <v>551</v>
      </c>
      <c r="G250" s="182"/>
      <c r="H250" s="638">
        <v>44438</v>
      </c>
      <c r="I250" s="638">
        <v>44442</v>
      </c>
      <c r="J250" s="49">
        <v>44701</v>
      </c>
      <c r="K250" s="239">
        <v>2022</v>
      </c>
    </row>
    <row r="251" spans="1:11" x14ac:dyDescent="0.25">
      <c r="A251" s="639" t="s">
        <v>29</v>
      </c>
      <c r="B251" s="595" t="s">
        <v>43</v>
      </c>
      <c r="C251" s="595">
        <v>16</v>
      </c>
      <c r="D251" s="595">
        <v>7.7</v>
      </c>
      <c r="E251" s="595">
        <v>17.2</v>
      </c>
      <c r="F251" s="595">
        <v>575</v>
      </c>
      <c r="G251" s="182"/>
      <c r="H251" s="638">
        <v>44439</v>
      </c>
      <c r="I251" s="638">
        <v>44442</v>
      </c>
      <c r="J251" s="49">
        <v>44701</v>
      </c>
      <c r="K251" s="239">
        <v>2022</v>
      </c>
    </row>
    <row r="252" spans="1:11" x14ac:dyDescent="0.25">
      <c r="A252" s="639" t="s">
        <v>29</v>
      </c>
      <c r="B252" s="595" t="s">
        <v>43</v>
      </c>
      <c r="C252" s="595">
        <v>3</v>
      </c>
      <c r="D252" s="595">
        <v>7.8</v>
      </c>
      <c r="E252" s="595">
        <v>4.1500000000000004</v>
      </c>
      <c r="F252" s="595">
        <v>594</v>
      </c>
      <c r="G252" s="182"/>
      <c r="H252" s="638">
        <v>44440</v>
      </c>
      <c r="I252" s="638">
        <v>44442</v>
      </c>
      <c r="J252" s="49">
        <v>44701</v>
      </c>
      <c r="K252" s="239">
        <v>2022</v>
      </c>
    </row>
    <row r="253" spans="1:11" x14ac:dyDescent="0.25">
      <c r="A253" s="639" t="s">
        <v>29</v>
      </c>
      <c r="B253" s="595" t="s">
        <v>43</v>
      </c>
      <c r="C253" s="595">
        <v>9</v>
      </c>
      <c r="D253" s="595">
        <v>7.7</v>
      </c>
      <c r="E253" s="595">
        <v>9.35</v>
      </c>
      <c r="F253" s="595">
        <v>596</v>
      </c>
      <c r="G253" s="182"/>
      <c r="H253" s="638">
        <v>44441</v>
      </c>
      <c r="I253" s="638">
        <v>44446</v>
      </c>
      <c r="J253" s="49">
        <v>44701</v>
      </c>
      <c r="K253" s="239">
        <v>2022</v>
      </c>
    </row>
    <row r="254" spans="1:11" x14ac:dyDescent="0.25">
      <c r="A254" s="639" t="s">
        <v>29</v>
      </c>
      <c r="B254" s="595" t="s">
        <v>43</v>
      </c>
      <c r="C254" s="595">
        <v>6</v>
      </c>
      <c r="D254" s="595">
        <v>7.7</v>
      </c>
      <c r="E254" s="595">
        <v>6.55</v>
      </c>
      <c r="F254" s="595">
        <v>660</v>
      </c>
      <c r="G254" s="182"/>
      <c r="H254" s="638">
        <v>44442</v>
      </c>
      <c r="I254" s="638">
        <v>44463</v>
      </c>
      <c r="J254" s="49">
        <v>44701</v>
      </c>
      <c r="K254" s="609">
        <v>2022</v>
      </c>
    </row>
    <row r="255" spans="1:11" x14ac:dyDescent="0.25">
      <c r="A255" s="639" t="s">
        <v>29</v>
      </c>
      <c r="B255" s="595" t="s">
        <v>43</v>
      </c>
      <c r="C255" s="595">
        <v>1</v>
      </c>
      <c r="D255" s="595">
        <v>7.9</v>
      </c>
      <c r="E255" s="595">
        <v>2.06</v>
      </c>
      <c r="F255" s="595">
        <v>651</v>
      </c>
      <c r="G255" s="182"/>
      <c r="H255" s="638">
        <v>44445</v>
      </c>
      <c r="I255" s="638">
        <v>44463</v>
      </c>
      <c r="J255" s="49">
        <v>44701</v>
      </c>
      <c r="K255" s="609">
        <v>2022</v>
      </c>
    </row>
    <row r="256" spans="1:11" x14ac:dyDescent="0.25">
      <c r="A256" s="639" t="s">
        <v>29</v>
      </c>
      <c r="B256" s="595" t="s">
        <v>43</v>
      </c>
      <c r="C256" s="595">
        <v>2</v>
      </c>
      <c r="D256" s="595">
        <v>8.1</v>
      </c>
      <c r="E256" s="595">
        <v>2.48</v>
      </c>
      <c r="F256" s="595">
        <v>652</v>
      </c>
      <c r="G256" s="182"/>
      <c r="H256" s="638">
        <v>44446</v>
      </c>
      <c r="I256" s="638">
        <v>44463</v>
      </c>
      <c r="J256" s="49">
        <v>44701</v>
      </c>
      <c r="K256" s="609">
        <v>2022</v>
      </c>
    </row>
    <row r="257" spans="1:11" x14ac:dyDescent="0.25">
      <c r="A257" s="639" t="s">
        <v>29</v>
      </c>
      <c r="B257" s="595" t="s">
        <v>43</v>
      </c>
      <c r="C257" s="595">
        <v>3</v>
      </c>
      <c r="D257" s="595">
        <v>8.3000000000000007</v>
      </c>
      <c r="E257" s="595">
        <v>3.96</v>
      </c>
      <c r="F257" s="595">
        <v>638</v>
      </c>
      <c r="G257" s="182"/>
      <c r="H257" s="638">
        <v>44447</v>
      </c>
      <c r="I257" s="638">
        <v>44463</v>
      </c>
      <c r="J257" s="49">
        <v>44701</v>
      </c>
      <c r="K257" s="609">
        <v>2022</v>
      </c>
    </row>
    <row r="258" spans="1:11" x14ac:dyDescent="0.25">
      <c r="A258" s="639" t="s">
        <v>29</v>
      </c>
      <c r="B258" s="595" t="s">
        <v>43</v>
      </c>
      <c r="C258" s="595">
        <v>6</v>
      </c>
      <c r="D258" s="595">
        <v>8.3000000000000007</v>
      </c>
      <c r="E258" s="595">
        <v>6.5</v>
      </c>
      <c r="F258" s="595">
        <v>655</v>
      </c>
      <c r="G258" s="182"/>
      <c r="H258" s="638">
        <v>44451</v>
      </c>
      <c r="I258" s="638">
        <v>44463</v>
      </c>
      <c r="J258" s="49">
        <v>44701</v>
      </c>
      <c r="K258" s="609">
        <v>2022</v>
      </c>
    </row>
    <row r="259" spans="1:11" x14ac:dyDescent="0.25">
      <c r="A259" s="639" t="s">
        <v>29</v>
      </c>
      <c r="B259" s="595" t="s">
        <v>43</v>
      </c>
      <c r="C259" s="595">
        <v>4</v>
      </c>
      <c r="D259" s="595">
        <v>7.2</v>
      </c>
      <c r="E259" s="595">
        <v>3.62</v>
      </c>
      <c r="F259" s="595">
        <v>658</v>
      </c>
      <c r="G259" s="182"/>
      <c r="H259" s="638">
        <v>44452</v>
      </c>
      <c r="I259" s="638">
        <v>44463</v>
      </c>
      <c r="J259" s="49">
        <v>44701</v>
      </c>
      <c r="K259" s="609">
        <v>2022</v>
      </c>
    </row>
    <row r="260" spans="1:11" x14ac:dyDescent="0.25">
      <c r="A260" s="639" t="s">
        <v>29</v>
      </c>
      <c r="B260" s="595" t="s">
        <v>43</v>
      </c>
      <c r="C260" s="595">
        <v>6</v>
      </c>
      <c r="D260" s="595">
        <v>7.2</v>
      </c>
      <c r="E260" s="595">
        <v>5.55</v>
      </c>
      <c r="F260" s="595">
        <v>653</v>
      </c>
      <c r="G260" s="182"/>
      <c r="H260" s="638">
        <v>44453</v>
      </c>
      <c r="I260" s="638">
        <v>44463</v>
      </c>
      <c r="J260" s="49">
        <v>44701</v>
      </c>
      <c r="K260" s="609">
        <v>2022</v>
      </c>
    </row>
    <row r="261" spans="1:11" x14ac:dyDescent="0.25">
      <c r="A261" s="639" t="s">
        <v>29</v>
      </c>
      <c r="B261" s="595" t="s">
        <v>43</v>
      </c>
      <c r="C261" s="595">
        <v>9</v>
      </c>
      <c r="D261" s="595">
        <v>7.4</v>
      </c>
      <c r="E261" s="595">
        <v>10.4</v>
      </c>
      <c r="F261" s="595">
        <v>628</v>
      </c>
      <c r="G261" s="182"/>
      <c r="H261" s="638">
        <v>44454</v>
      </c>
      <c r="I261" s="638">
        <v>44468</v>
      </c>
      <c r="J261" s="49">
        <v>44701</v>
      </c>
      <c r="K261" s="609">
        <v>2022</v>
      </c>
    </row>
    <row r="262" spans="1:11" x14ac:dyDescent="0.25">
      <c r="A262" s="639" t="s">
        <v>29</v>
      </c>
      <c r="B262" s="595" t="s">
        <v>43</v>
      </c>
      <c r="C262" s="595">
        <v>15</v>
      </c>
      <c r="D262" s="595">
        <v>7.6</v>
      </c>
      <c r="E262" s="595">
        <v>17.5</v>
      </c>
      <c r="F262" s="595">
        <v>635</v>
      </c>
      <c r="G262" s="182"/>
      <c r="H262" s="638">
        <v>44455</v>
      </c>
      <c r="I262" s="638">
        <v>44468</v>
      </c>
      <c r="J262" s="49">
        <v>44701</v>
      </c>
      <c r="K262" s="609">
        <v>2022</v>
      </c>
    </row>
    <row r="263" spans="1:11" x14ac:dyDescent="0.25">
      <c r="A263" s="639" t="s">
        <v>29</v>
      </c>
      <c r="B263" s="595" t="s">
        <v>43</v>
      </c>
      <c r="C263" s="595">
        <v>14</v>
      </c>
      <c r="D263" s="595">
        <v>7.6</v>
      </c>
      <c r="E263" s="595">
        <v>16.8</v>
      </c>
      <c r="F263" s="595">
        <v>650</v>
      </c>
      <c r="G263" s="182"/>
      <c r="H263" s="638">
        <v>44456</v>
      </c>
      <c r="I263" s="638">
        <v>44468</v>
      </c>
      <c r="J263" s="49">
        <v>44701</v>
      </c>
      <c r="K263" s="609">
        <v>2022</v>
      </c>
    </row>
    <row r="264" spans="1:11" x14ac:dyDescent="0.25">
      <c r="A264" s="639" t="s">
        <v>29</v>
      </c>
      <c r="B264" s="595" t="s">
        <v>43</v>
      </c>
      <c r="C264" s="595">
        <v>6</v>
      </c>
      <c r="D264" s="595">
        <v>8.1</v>
      </c>
      <c r="E264" s="595">
        <v>7.25</v>
      </c>
      <c r="F264" s="595">
        <v>635</v>
      </c>
      <c r="G264" s="182"/>
      <c r="H264" s="638">
        <v>44457</v>
      </c>
      <c r="I264" s="638">
        <v>44463</v>
      </c>
      <c r="J264" s="49">
        <v>44701</v>
      </c>
      <c r="K264" s="609">
        <v>2022</v>
      </c>
    </row>
    <row r="265" spans="1:11" x14ac:dyDescent="0.25">
      <c r="A265" s="639" t="s">
        <v>29</v>
      </c>
      <c r="B265" s="595" t="s">
        <v>43</v>
      </c>
      <c r="C265" s="595">
        <v>7</v>
      </c>
      <c r="D265" s="595">
        <v>8</v>
      </c>
      <c r="E265" s="595">
        <v>7.05</v>
      </c>
      <c r="F265" s="595">
        <v>638</v>
      </c>
      <c r="G265" s="182"/>
      <c r="H265" s="638">
        <v>44458</v>
      </c>
      <c r="I265" s="638">
        <v>44463</v>
      </c>
      <c r="J265" s="49">
        <v>44701</v>
      </c>
      <c r="K265" s="609">
        <v>2022</v>
      </c>
    </row>
    <row r="266" spans="1:11" x14ac:dyDescent="0.25">
      <c r="A266" s="639" t="s">
        <v>29</v>
      </c>
      <c r="B266" s="595" t="s">
        <v>43</v>
      </c>
      <c r="C266" s="595">
        <v>5</v>
      </c>
      <c r="D266" s="595">
        <v>8.1999999999999993</v>
      </c>
      <c r="E266" s="595">
        <v>6.42</v>
      </c>
      <c r="F266" s="595">
        <v>641</v>
      </c>
      <c r="G266" s="182"/>
      <c r="H266" s="638">
        <v>44459</v>
      </c>
      <c r="I266" s="638">
        <v>44463</v>
      </c>
      <c r="J266" s="49">
        <v>44701</v>
      </c>
      <c r="K266" s="609">
        <v>2022</v>
      </c>
    </row>
    <row r="267" spans="1:11" x14ac:dyDescent="0.25">
      <c r="A267" s="639" t="s">
        <v>29</v>
      </c>
      <c r="B267" s="595" t="s">
        <v>43</v>
      </c>
      <c r="C267" s="595">
        <v>6</v>
      </c>
      <c r="D267" s="595">
        <v>7.7</v>
      </c>
      <c r="E267" s="595">
        <v>8.65</v>
      </c>
      <c r="F267" s="595">
        <v>650</v>
      </c>
      <c r="G267" s="182"/>
      <c r="H267" s="638">
        <v>44480</v>
      </c>
      <c r="I267" s="638">
        <v>44491</v>
      </c>
      <c r="J267" s="49">
        <v>44701</v>
      </c>
      <c r="K267" s="609">
        <v>2022</v>
      </c>
    </row>
    <row r="268" spans="1:11" x14ac:dyDescent="0.25">
      <c r="A268" s="639" t="s">
        <v>29</v>
      </c>
      <c r="B268" s="595" t="s">
        <v>43</v>
      </c>
      <c r="C268" s="595">
        <v>5</v>
      </c>
      <c r="D268" s="595">
        <v>7.8</v>
      </c>
      <c r="E268" s="595">
        <v>8.15</v>
      </c>
      <c r="F268" s="595">
        <v>610</v>
      </c>
      <c r="G268" s="182"/>
      <c r="H268" s="638">
        <v>44481</v>
      </c>
      <c r="I268" s="638">
        <v>44491</v>
      </c>
      <c r="J268" s="49">
        <v>44701</v>
      </c>
      <c r="K268" s="609">
        <v>2022</v>
      </c>
    </row>
    <row r="269" spans="1:11" x14ac:dyDescent="0.25">
      <c r="A269" s="639" t="s">
        <v>29</v>
      </c>
      <c r="B269" s="595" t="s">
        <v>43</v>
      </c>
      <c r="C269" s="595">
        <v>3</v>
      </c>
      <c r="D269" s="595">
        <v>7.9</v>
      </c>
      <c r="E269" s="595">
        <v>2.78</v>
      </c>
      <c r="F269" s="595">
        <v>570</v>
      </c>
      <c r="G269" s="182"/>
      <c r="H269" s="638">
        <v>44482</v>
      </c>
      <c r="I269" s="638">
        <v>44491</v>
      </c>
      <c r="J269" s="49">
        <v>44701</v>
      </c>
      <c r="K269" s="609">
        <v>2022</v>
      </c>
    </row>
    <row r="270" spans="1:11" x14ac:dyDescent="0.25">
      <c r="A270" s="639" t="s">
        <v>29</v>
      </c>
      <c r="B270" s="595" t="s">
        <v>43</v>
      </c>
      <c r="C270" s="595">
        <v>9</v>
      </c>
      <c r="D270" s="595">
        <v>7.8</v>
      </c>
      <c r="E270" s="595">
        <v>10.6</v>
      </c>
      <c r="F270" s="595">
        <v>486</v>
      </c>
      <c r="G270" s="182"/>
      <c r="H270" s="638">
        <v>44483</v>
      </c>
      <c r="I270" s="638">
        <v>44491</v>
      </c>
      <c r="J270" s="49">
        <v>44701</v>
      </c>
      <c r="K270" s="609">
        <v>2022</v>
      </c>
    </row>
    <row r="271" spans="1:11" x14ac:dyDescent="0.25">
      <c r="A271" s="639" t="s">
        <v>29</v>
      </c>
      <c r="B271" s="595" t="s">
        <v>43</v>
      </c>
      <c r="C271" s="595">
        <v>14</v>
      </c>
      <c r="D271" s="595">
        <v>7.5</v>
      </c>
      <c r="E271" s="595">
        <v>14.4</v>
      </c>
      <c r="F271" s="595">
        <v>450</v>
      </c>
      <c r="G271" s="182"/>
      <c r="H271" s="638">
        <v>44484</v>
      </c>
      <c r="I271" s="638">
        <v>44491</v>
      </c>
      <c r="J271" s="49">
        <v>44701</v>
      </c>
      <c r="K271" s="609">
        <v>2022</v>
      </c>
    </row>
    <row r="272" spans="1:11" x14ac:dyDescent="0.25">
      <c r="A272" s="639" t="s">
        <v>29</v>
      </c>
      <c r="B272" s="595" t="s">
        <v>43</v>
      </c>
      <c r="C272" s="595">
        <v>7</v>
      </c>
      <c r="D272" s="595">
        <v>7.3</v>
      </c>
      <c r="E272" s="595">
        <v>8.0500000000000007</v>
      </c>
      <c r="F272" s="595">
        <v>455</v>
      </c>
      <c r="G272" s="182"/>
      <c r="H272" s="638">
        <v>44485</v>
      </c>
      <c r="I272" s="638">
        <v>44491</v>
      </c>
      <c r="J272" s="49">
        <v>44701</v>
      </c>
      <c r="K272" s="609">
        <v>2022</v>
      </c>
    </row>
    <row r="273" spans="1:11" x14ac:dyDescent="0.25">
      <c r="A273" s="639" t="s">
        <v>29</v>
      </c>
      <c r="B273" s="595" t="s">
        <v>43</v>
      </c>
      <c r="C273" s="595">
        <v>12</v>
      </c>
      <c r="D273" s="595">
        <v>7.4</v>
      </c>
      <c r="E273" s="595">
        <v>12.8</v>
      </c>
      <c r="F273" s="595">
        <v>460</v>
      </c>
      <c r="G273" s="182"/>
      <c r="H273" s="638">
        <v>44486</v>
      </c>
      <c r="I273" s="638">
        <v>44491</v>
      </c>
      <c r="J273" s="49">
        <v>44701</v>
      </c>
      <c r="K273" s="609">
        <v>2022</v>
      </c>
    </row>
    <row r="274" spans="1:11" x14ac:dyDescent="0.25">
      <c r="A274" s="639" t="s">
        <v>29</v>
      </c>
      <c r="B274" s="595" t="s">
        <v>43</v>
      </c>
      <c r="C274" s="595">
        <v>97</v>
      </c>
      <c r="D274" s="595">
        <v>6.9</v>
      </c>
      <c r="E274" s="595">
        <v>180</v>
      </c>
      <c r="F274" s="595">
        <v>362</v>
      </c>
      <c r="G274" s="182"/>
      <c r="H274" s="638">
        <v>44509</v>
      </c>
      <c r="I274" s="638">
        <v>44524</v>
      </c>
      <c r="J274" s="49">
        <v>44701</v>
      </c>
      <c r="K274" s="609">
        <v>2022</v>
      </c>
    </row>
    <row r="275" spans="1:11" x14ac:dyDescent="0.25">
      <c r="A275" s="639" t="s">
        <v>29</v>
      </c>
      <c r="B275" s="595" t="s">
        <v>43</v>
      </c>
      <c r="C275" s="595">
        <v>2030</v>
      </c>
      <c r="D275" s="595">
        <v>7</v>
      </c>
      <c r="E275" s="595">
        <v>3150</v>
      </c>
      <c r="F275" s="595">
        <v>360</v>
      </c>
      <c r="G275" s="182"/>
      <c r="H275" s="638" t="s">
        <v>240</v>
      </c>
      <c r="I275" s="638">
        <v>44514</v>
      </c>
      <c r="J275" s="49">
        <v>44701</v>
      </c>
      <c r="K275" s="609">
        <v>2022</v>
      </c>
    </row>
    <row r="276" spans="1:11" x14ac:dyDescent="0.25">
      <c r="A276" s="639" t="s">
        <v>29</v>
      </c>
      <c r="B276" s="595" t="s">
        <v>43</v>
      </c>
      <c r="C276" s="595">
        <v>2070</v>
      </c>
      <c r="D276" s="595">
        <v>7</v>
      </c>
      <c r="E276" s="595">
        <v>3210</v>
      </c>
      <c r="F276" s="595">
        <v>358</v>
      </c>
      <c r="G276" s="182"/>
      <c r="H276" s="638">
        <v>44526</v>
      </c>
      <c r="I276" s="638">
        <v>44514</v>
      </c>
      <c r="J276" s="49">
        <v>44701</v>
      </c>
      <c r="K276" s="609">
        <v>2022</v>
      </c>
    </row>
    <row r="277" spans="1:11" x14ac:dyDescent="0.25">
      <c r="A277" s="639" t="s">
        <v>29</v>
      </c>
      <c r="B277" s="595" t="s">
        <v>43</v>
      </c>
      <c r="C277" s="595">
        <v>2060</v>
      </c>
      <c r="D277" s="595">
        <v>7</v>
      </c>
      <c r="E277" s="595">
        <v>3120</v>
      </c>
      <c r="F277" s="595">
        <v>359</v>
      </c>
      <c r="G277" s="182"/>
      <c r="H277" s="638">
        <v>44527</v>
      </c>
      <c r="I277" s="638">
        <v>44514</v>
      </c>
      <c r="J277" s="49">
        <v>44701</v>
      </c>
      <c r="K277" s="609">
        <v>2022</v>
      </c>
    </row>
    <row r="278" spans="1:11" x14ac:dyDescent="0.25">
      <c r="A278" s="639" t="s">
        <v>29</v>
      </c>
      <c r="B278" s="595" t="s">
        <v>43</v>
      </c>
      <c r="C278" s="595">
        <v>2090</v>
      </c>
      <c r="D278" s="595">
        <v>7</v>
      </c>
      <c r="E278" s="595">
        <v>3400</v>
      </c>
      <c r="F278" s="595">
        <v>358</v>
      </c>
      <c r="G278" s="182"/>
      <c r="H278" s="638">
        <v>44528</v>
      </c>
      <c r="I278" s="638">
        <v>44514</v>
      </c>
      <c r="J278" s="49">
        <v>44701</v>
      </c>
      <c r="K278" s="609">
        <v>2022</v>
      </c>
    </row>
    <row r="279" spans="1:11" x14ac:dyDescent="0.25">
      <c r="A279" s="639" t="s">
        <v>29</v>
      </c>
      <c r="B279" s="595" t="s">
        <v>43</v>
      </c>
      <c r="C279" s="595">
        <v>2060</v>
      </c>
      <c r="D279" s="595">
        <v>7</v>
      </c>
      <c r="E279" s="595">
        <v>3300</v>
      </c>
      <c r="F279" s="595">
        <v>358</v>
      </c>
      <c r="G279" s="182"/>
      <c r="H279" s="638">
        <v>44529</v>
      </c>
      <c r="I279" s="638">
        <v>44514</v>
      </c>
      <c r="J279" s="49">
        <v>44701</v>
      </c>
      <c r="K279" s="609">
        <v>2022</v>
      </c>
    </row>
    <row r="280" spans="1:11" x14ac:dyDescent="0.25">
      <c r="A280" s="639" t="s">
        <v>29</v>
      </c>
      <c r="B280" s="595" t="s">
        <v>43</v>
      </c>
      <c r="C280" s="595">
        <v>125</v>
      </c>
      <c r="D280" s="595">
        <v>6.8</v>
      </c>
      <c r="E280" s="595">
        <v>174</v>
      </c>
      <c r="F280" s="595">
        <v>535</v>
      </c>
      <c r="G280" s="182"/>
      <c r="H280" s="638">
        <v>44540</v>
      </c>
      <c r="I280" s="638">
        <v>44550</v>
      </c>
      <c r="J280" s="49">
        <v>44701</v>
      </c>
      <c r="K280" s="609">
        <v>2022</v>
      </c>
    </row>
    <row r="281" spans="1:11" x14ac:dyDescent="0.25">
      <c r="A281" s="639" t="s">
        <v>29</v>
      </c>
      <c r="B281" s="595" t="s">
        <v>43</v>
      </c>
      <c r="C281" s="595">
        <v>263</v>
      </c>
      <c r="D281" s="595">
        <v>6.7</v>
      </c>
      <c r="E281" s="595">
        <v>326</v>
      </c>
      <c r="F281" s="595">
        <v>544</v>
      </c>
      <c r="G281" s="182"/>
      <c r="H281" s="638">
        <v>44541</v>
      </c>
      <c r="I281" s="638">
        <v>44550</v>
      </c>
      <c r="J281" s="49">
        <v>44701</v>
      </c>
      <c r="K281" s="609">
        <v>2022</v>
      </c>
    </row>
    <row r="282" spans="1:11" x14ac:dyDescent="0.25">
      <c r="A282" s="639" t="s">
        <v>29</v>
      </c>
      <c r="B282" s="595" t="s">
        <v>43</v>
      </c>
      <c r="C282" s="595">
        <v>683</v>
      </c>
      <c r="D282" s="595">
        <v>6.6</v>
      </c>
      <c r="E282" s="595">
        <v>1010</v>
      </c>
      <c r="F282" s="595">
        <v>537</v>
      </c>
      <c r="G282" s="182"/>
      <c r="H282" s="638">
        <v>44542</v>
      </c>
      <c r="I282" s="638">
        <v>44550</v>
      </c>
      <c r="J282" s="49">
        <v>44701</v>
      </c>
      <c r="K282" s="609">
        <v>2022</v>
      </c>
    </row>
    <row r="283" spans="1:11" x14ac:dyDescent="0.25">
      <c r="A283" s="639" t="s">
        <v>29</v>
      </c>
      <c r="B283" s="595" t="s">
        <v>43</v>
      </c>
      <c r="C283" s="595">
        <v>482</v>
      </c>
      <c r="D283" s="595">
        <v>6.6</v>
      </c>
      <c r="E283" s="595">
        <v>755</v>
      </c>
      <c r="F283" s="595">
        <v>557</v>
      </c>
      <c r="G283" s="182"/>
      <c r="H283" s="638">
        <v>44543</v>
      </c>
      <c r="I283" s="638">
        <v>44550</v>
      </c>
      <c r="J283" s="49">
        <v>44701</v>
      </c>
      <c r="K283" s="609">
        <v>2022</v>
      </c>
    </row>
    <row r="284" spans="1:11" x14ac:dyDescent="0.25">
      <c r="A284" s="639" t="s">
        <v>29</v>
      </c>
      <c r="B284" s="595" t="s">
        <v>43</v>
      </c>
      <c r="C284" s="595">
        <v>15</v>
      </c>
      <c r="D284" s="595">
        <v>7.3</v>
      </c>
      <c r="E284" s="595">
        <v>16.5</v>
      </c>
      <c r="F284" s="595">
        <v>570</v>
      </c>
      <c r="G284" s="182"/>
      <c r="H284" s="638">
        <v>44544</v>
      </c>
      <c r="I284" s="638">
        <v>44550</v>
      </c>
      <c r="J284" s="49">
        <v>44701</v>
      </c>
      <c r="K284" s="609">
        <v>2022</v>
      </c>
    </row>
    <row r="285" spans="1:11" x14ac:dyDescent="0.25">
      <c r="A285" s="639" t="s">
        <v>29</v>
      </c>
      <c r="B285" s="595" t="s">
        <v>43</v>
      </c>
      <c r="C285" s="595">
        <v>27</v>
      </c>
      <c r="D285" s="595">
        <v>7.4</v>
      </c>
      <c r="E285" s="595">
        <v>30.2</v>
      </c>
      <c r="F285" s="595">
        <v>590</v>
      </c>
      <c r="G285" s="182"/>
      <c r="H285" s="638">
        <v>44545</v>
      </c>
      <c r="I285" s="638">
        <v>44550</v>
      </c>
      <c r="J285" s="49">
        <v>44701</v>
      </c>
      <c r="K285" s="609">
        <v>2022</v>
      </c>
    </row>
    <row r="286" spans="1:11" x14ac:dyDescent="0.25">
      <c r="A286" s="639" t="s">
        <v>29</v>
      </c>
      <c r="B286" s="595" t="s">
        <v>43</v>
      </c>
      <c r="C286" s="595">
        <v>7</v>
      </c>
      <c r="D286" s="595">
        <v>6.6</v>
      </c>
      <c r="E286" s="595">
        <v>8.56</v>
      </c>
      <c r="F286" s="595">
        <v>620</v>
      </c>
      <c r="G286" s="182"/>
      <c r="H286" s="638">
        <v>44546</v>
      </c>
      <c r="I286" s="638">
        <v>44550</v>
      </c>
      <c r="J286" s="49">
        <v>44701</v>
      </c>
      <c r="K286" s="609">
        <v>2022</v>
      </c>
    </row>
    <row r="287" spans="1:11" x14ac:dyDescent="0.25">
      <c r="A287" s="639" t="s">
        <v>29</v>
      </c>
      <c r="B287" s="595" t="s">
        <v>43</v>
      </c>
      <c r="C287" s="595">
        <v>4</v>
      </c>
      <c r="D287" s="595">
        <v>7.9</v>
      </c>
      <c r="E287" s="595">
        <v>5.04</v>
      </c>
      <c r="F287" s="595">
        <v>715</v>
      </c>
      <c r="G287" s="182"/>
      <c r="H287" s="638">
        <v>44558</v>
      </c>
      <c r="I287" s="638">
        <v>44578</v>
      </c>
      <c r="J287" s="49">
        <v>44701</v>
      </c>
      <c r="K287" s="609">
        <v>2022</v>
      </c>
    </row>
    <row r="288" spans="1:11" x14ac:dyDescent="0.25">
      <c r="A288" s="639" t="s">
        <v>29</v>
      </c>
      <c r="B288" s="595" t="s">
        <v>43</v>
      </c>
      <c r="C288" s="595">
        <v>8</v>
      </c>
      <c r="D288" s="595">
        <v>7.8</v>
      </c>
      <c r="E288" s="595">
        <v>12.6</v>
      </c>
      <c r="F288" s="595">
        <v>524</v>
      </c>
      <c r="G288" s="182"/>
      <c r="H288" s="638">
        <v>44567</v>
      </c>
      <c r="I288" s="638">
        <v>44578</v>
      </c>
      <c r="J288" s="49">
        <v>44701</v>
      </c>
      <c r="K288" s="609">
        <v>2022</v>
      </c>
    </row>
    <row r="289" spans="1:11" x14ac:dyDescent="0.25">
      <c r="A289" s="639" t="s">
        <v>29</v>
      </c>
      <c r="B289" s="595" t="s">
        <v>43</v>
      </c>
      <c r="C289" s="595">
        <v>4740</v>
      </c>
      <c r="D289" s="595">
        <v>7.5</v>
      </c>
      <c r="E289" s="595">
        <v>5740</v>
      </c>
      <c r="F289" s="595">
        <v>300</v>
      </c>
      <c r="G289" s="182"/>
      <c r="H289" s="638">
        <v>44568</v>
      </c>
      <c r="I289" s="638">
        <v>44578</v>
      </c>
      <c r="J289" s="49">
        <v>44701</v>
      </c>
      <c r="K289" s="609">
        <v>2022</v>
      </c>
    </row>
    <row r="290" spans="1:11" x14ac:dyDescent="0.25">
      <c r="A290" s="639" t="s">
        <v>29</v>
      </c>
      <c r="B290" s="595" t="s">
        <v>43</v>
      </c>
      <c r="C290" s="595">
        <v>3000</v>
      </c>
      <c r="D290" s="595">
        <v>7.2</v>
      </c>
      <c r="E290" s="595">
        <v>4520</v>
      </c>
      <c r="F290" s="595">
        <v>370</v>
      </c>
      <c r="G290" s="182"/>
      <c r="H290" s="638">
        <v>44569</v>
      </c>
      <c r="I290" s="638">
        <v>44578</v>
      </c>
      <c r="J290" s="49">
        <v>44701</v>
      </c>
      <c r="K290" s="609">
        <v>2022</v>
      </c>
    </row>
    <row r="291" spans="1:11" x14ac:dyDescent="0.25">
      <c r="A291" s="639" t="s">
        <v>29</v>
      </c>
      <c r="B291" s="595" t="s">
        <v>43</v>
      </c>
      <c r="C291" s="595">
        <v>996</v>
      </c>
      <c r="D291" s="595">
        <v>7.2</v>
      </c>
      <c r="E291" s="595">
        <v>1220</v>
      </c>
      <c r="F291" s="595">
        <v>445</v>
      </c>
      <c r="G291" s="182"/>
      <c r="H291" s="638">
        <v>44570</v>
      </c>
      <c r="I291" s="638">
        <v>44578</v>
      </c>
      <c r="J291" s="49">
        <v>44701</v>
      </c>
      <c r="K291" s="609">
        <v>2022</v>
      </c>
    </row>
    <row r="292" spans="1:11" x14ac:dyDescent="0.25">
      <c r="A292" s="639" t="s">
        <v>29</v>
      </c>
      <c r="B292" s="595" t="s">
        <v>43</v>
      </c>
      <c r="C292" s="595">
        <v>1000</v>
      </c>
      <c r="D292" s="595">
        <v>7</v>
      </c>
      <c r="E292" s="595">
        <v>1280</v>
      </c>
      <c r="F292" s="595">
        <v>440</v>
      </c>
      <c r="G292" s="182"/>
      <c r="H292" s="638">
        <v>44571</v>
      </c>
      <c r="I292" s="638">
        <v>44578</v>
      </c>
      <c r="J292" s="49">
        <v>44701</v>
      </c>
      <c r="K292" s="609">
        <v>2022</v>
      </c>
    </row>
    <row r="293" spans="1:11" x14ac:dyDescent="0.25">
      <c r="A293" s="639" t="s">
        <v>29</v>
      </c>
      <c r="B293" s="595" t="s">
        <v>43</v>
      </c>
      <c r="C293" s="595">
        <v>1370</v>
      </c>
      <c r="D293" s="595">
        <v>7.1</v>
      </c>
      <c r="E293" s="595">
        <v>1400</v>
      </c>
      <c r="F293" s="595">
        <v>378</v>
      </c>
      <c r="G293" s="182"/>
      <c r="H293" s="638">
        <v>44574</v>
      </c>
      <c r="I293" s="638">
        <v>44589</v>
      </c>
      <c r="J293" s="49">
        <v>44701</v>
      </c>
      <c r="K293" s="609">
        <v>2022</v>
      </c>
    </row>
    <row r="294" spans="1:11" x14ac:dyDescent="0.25">
      <c r="A294" s="639" t="s">
        <v>29</v>
      </c>
      <c r="B294" s="595" t="s">
        <v>43</v>
      </c>
      <c r="C294" s="595">
        <v>14</v>
      </c>
      <c r="D294" s="595">
        <v>7.4</v>
      </c>
      <c r="E294" s="595">
        <v>21.5</v>
      </c>
      <c r="F294" s="595">
        <v>445</v>
      </c>
      <c r="G294" s="182"/>
      <c r="H294" s="638">
        <v>44578</v>
      </c>
      <c r="I294" s="638">
        <v>44596</v>
      </c>
      <c r="J294" s="49">
        <v>44701</v>
      </c>
      <c r="K294" s="609">
        <v>2022</v>
      </c>
    </row>
    <row r="295" spans="1:11" x14ac:dyDescent="0.25">
      <c r="A295" s="639" t="s">
        <v>29</v>
      </c>
      <c r="B295" s="595" t="s">
        <v>43</v>
      </c>
      <c r="C295" s="595">
        <v>16</v>
      </c>
      <c r="D295" s="595">
        <v>7</v>
      </c>
      <c r="E295" s="595">
        <v>25.1</v>
      </c>
      <c r="F295" s="595">
        <v>454</v>
      </c>
      <c r="G295" s="182"/>
      <c r="H295" s="638">
        <v>44579</v>
      </c>
      <c r="I295" s="638">
        <v>44596</v>
      </c>
      <c r="J295" s="49">
        <v>44701</v>
      </c>
      <c r="K295" s="609">
        <v>2022</v>
      </c>
    </row>
    <row r="296" spans="1:11" x14ac:dyDescent="0.25">
      <c r="A296" s="639" t="s">
        <v>29</v>
      </c>
      <c r="B296" s="595" t="s">
        <v>43</v>
      </c>
      <c r="C296" s="595">
        <v>13</v>
      </c>
      <c r="D296" s="595">
        <v>7.1</v>
      </c>
      <c r="E296" s="595">
        <v>21.7</v>
      </c>
      <c r="F296" s="595">
        <v>444</v>
      </c>
      <c r="G296" s="182"/>
      <c r="H296" s="638">
        <v>44580</v>
      </c>
      <c r="I296" s="638">
        <v>44596</v>
      </c>
      <c r="J296" s="49">
        <v>44701</v>
      </c>
      <c r="K296" s="609">
        <v>2022</v>
      </c>
    </row>
    <row r="297" spans="1:11" x14ac:dyDescent="0.25">
      <c r="A297" s="639" t="s">
        <v>29</v>
      </c>
      <c r="B297" s="595" t="s">
        <v>43</v>
      </c>
      <c r="C297" s="595">
        <v>11</v>
      </c>
      <c r="D297" s="595">
        <v>7.2</v>
      </c>
      <c r="E297" s="595">
        <v>15.3</v>
      </c>
      <c r="F297" s="595">
        <v>457</v>
      </c>
      <c r="G297" s="182"/>
      <c r="H297" s="638">
        <v>44581</v>
      </c>
      <c r="I297" s="638">
        <v>44596</v>
      </c>
      <c r="J297" s="49">
        <v>44701</v>
      </c>
      <c r="K297" s="609">
        <v>2022</v>
      </c>
    </row>
    <row r="298" spans="1:11" x14ac:dyDescent="0.25">
      <c r="A298" s="639" t="s">
        <v>29</v>
      </c>
      <c r="B298" s="595" t="s">
        <v>43</v>
      </c>
      <c r="C298" s="595">
        <v>5</v>
      </c>
      <c r="D298" s="595">
        <v>7.1</v>
      </c>
      <c r="E298" s="595">
        <v>5.86</v>
      </c>
      <c r="F298" s="595">
        <v>456</v>
      </c>
      <c r="G298" s="182"/>
      <c r="H298" s="638">
        <v>44613</v>
      </c>
      <c r="I298" s="638">
        <v>44596</v>
      </c>
      <c r="J298" s="49">
        <v>44701</v>
      </c>
      <c r="K298" s="609">
        <v>2022</v>
      </c>
    </row>
    <row r="299" spans="1:11" x14ac:dyDescent="0.25">
      <c r="A299" s="639" t="s">
        <v>29</v>
      </c>
      <c r="B299" s="595" t="s">
        <v>43</v>
      </c>
      <c r="C299" s="595">
        <v>9</v>
      </c>
      <c r="D299" s="595">
        <v>7.2</v>
      </c>
      <c r="E299" s="595">
        <v>8.6199999999999992</v>
      </c>
      <c r="F299" s="595">
        <v>465</v>
      </c>
      <c r="G299" s="182"/>
      <c r="H299" s="638">
        <v>44583</v>
      </c>
      <c r="I299" s="638">
        <v>44599</v>
      </c>
      <c r="J299" s="49">
        <v>44701</v>
      </c>
      <c r="K299" s="609">
        <v>2022</v>
      </c>
    </row>
    <row r="300" spans="1:11" x14ac:dyDescent="0.25">
      <c r="A300" s="639" t="s">
        <v>29</v>
      </c>
      <c r="B300" s="595" t="s">
        <v>43</v>
      </c>
      <c r="C300" s="595">
        <v>11</v>
      </c>
      <c r="D300" s="595">
        <v>7.2</v>
      </c>
      <c r="E300" s="595">
        <v>11.8</v>
      </c>
      <c r="F300" s="595">
        <v>470</v>
      </c>
      <c r="G300" s="182"/>
      <c r="H300" s="638">
        <v>44584</v>
      </c>
      <c r="I300" s="638">
        <v>44599</v>
      </c>
      <c r="J300" s="49">
        <v>44701</v>
      </c>
      <c r="K300" s="609">
        <v>2022</v>
      </c>
    </row>
    <row r="301" spans="1:11" x14ac:dyDescent="0.25">
      <c r="A301" s="639" t="s">
        <v>29</v>
      </c>
      <c r="B301" s="595" t="s">
        <v>43</v>
      </c>
      <c r="C301" s="595">
        <v>6</v>
      </c>
      <c r="D301" s="595">
        <v>7.4</v>
      </c>
      <c r="E301" s="595">
        <v>6.71</v>
      </c>
      <c r="F301" s="595">
        <v>499</v>
      </c>
      <c r="G301" s="182"/>
      <c r="H301" s="638">
        <v>44585</v>
      </c>
      <c r="I301" s="638">
        <v>44599</v>
      </c>
      <c r="J301" s="49">
        <v>44701</v>
      </c>
      <c r="K301" s="609">
        <v>2022</v>
      </c>
    </row>
    <row r="302" spans="1:11" x14ac:dyDescent="0.25">
      <c r="A302" s="639" t="s">
        <v>29</v>
      </c>
      <c r="B302" s="595" t="s">
        <v>43</v>
      </c>
      <c r="C302" s="595">
        <v>15</v>
      </c>
      <c r="D302" s="595">
        <v>7.9</v>
      </c>
      <c r="E302" s="595">
        <v>17.899999999999999</v>
      </c>
      <c r="F302" s="595">
        <v>450</v>
      </c>
      <c r="G302" s="182"/>
      <c r="H302" s="638">
        <v>44594</v>
      </c>
      <c r="I302" s="638">
        <v>44609</v>
      </c>
      <c r="J302" s="49">
        <v>44701</v>
      </c>
      <c r="K302" s="609">
        <v>2022</v>
      </c>
    </row>
    <row r="303" spans="1:11" x14ac:dyDescent="0.25">
      <c r="A303" s="639" t="s">
        <v>29</v>
      </c>
      <c r="B303" s="595" t="s">
        <v>43</v>
      </c>
      <c r="C303" s="595">
        <v>24</v>
      </c>
      <c r="D303" s="595">
        <v>7.4</v>
      </c>
      <c r="E303" s="595">
        <v>21.1</v>
      </c>
      <c r="F303" s="595">
        <v>452</v>
      </c>
      <c r="G303" s="182"/>
      <c r="H303" s="638">
        <v>44595</v>
      </c>
      <c r="I303" s="638">
        <v>44609</v>
      </c>
      <c r="J303" s="49">
        <v>44701</v>
      </c>
      <c r="K303" s="609">
        <v>2022</v>
      </c>
    </row>
    <row r="304" spans="1:11" x14ac:dyDescent="0.25">
      <c r="A304" s="639" t="s">
        <v>29</v>
      </c>
      <c r="B304" s="595" t="s">
        <v>43</v>
      </c>
      <c r="C304" s="595">
        <v>11</v>
      </c>
      <c r="D304" s="595">
        <v>7.5</v>
      </c>
      <c r="E304" s="595">
        <v>11.8</v>
      </c>
      <c r="F304" s="595">
        <v>460</v>
      </c>
      <c r="G304" s="182"/>
      <c r="H304" s="638">
        <v>44603</v>
      </c>
      <c r="I304" s="638">
        <v>44613</v>
      </c>
      <c r="J304" s="49">
        <v>44701</v>
      </c>
      <c r="K304" s="609">
        <v>2022</v>
      </c>
    </row>
    <row r="305" spans="1:11" x14ac:dyDescent="0.25">
      <c r="A305" s="639" t="s">
        <v>29</v>
      </c>
      <c r="B305" s="595" t="s">
        <v>43</v>
      </c>
      <c r="C305" s="595">
        <v>13</v>
      </c>
      <c r="D305" s="595">
        <v>7.4</v>
      </c>
      <c r="E305" s="595">
        <v>14.2</v>
      </c>
      <c r="F305" s="595">
        <v>395</v>
      </c>
      <c r="G305" s="182"/>
      <c r="H305" s="638">
        <v>44605</v>
      </c>
      <c r="I305" s="638">
        <v>44613</v>
      </c>
      <c r="J305" s="49">
        <v>44701</v>
      </c>
      <c r="K305" s="609">
        <v>2022</v>
      </c>
    </row>
    <row r="306" spans="1:11" x14ac:dyDescent="0.25">
      <c r="A306" s="639" t="s">
        <v>29</v>
      </c>
      <c r="B306" s="595" t="s">
        <v>43</v>
      </c>
      <c r="C306" s="595">
        <v>19</v>
      </c>
      <c r="D306" s="595">
        <v>7.2</v>
      </c>
      <c r="E306" s="595">
        <v>36.5</v>
      </c>
      <c r="F306" s="595">
        <v>425</v>
      </c>
      <c r="G306" s="182"/>
      <c r="H306" s="638">
        <v>44610</v>
      </c>
      <c r="I306" s="638">
        <v>44627</v>
      </c>
      <c r="J306" s="49">
        <v>44701</v>
      </c>
      <c r="K306" s="609">
        <v>2022</v>
      </c>
    </row>
    <row r="307" spans="1:11" x14ac:dyDescent="0.25">
      <c r="A307" s="639" t="s">
        <v>29</v>
      </c>
      <c r="B307" s="595" t="s">
        <v>43</v>
      </c>
      <c r="C307" s="595">
        <v>20</v>
      </c>
      <c r="D307" s="595">
        <v>7</v>
      </c>
      <c r="E307" s="595">
        <v>18.399999999999999</v>
      </c>
      <c r="F307" s="595">
        <v>422</v>
      </c>
      <c r="G307" s="182"/>
      <c r="H307" s="638">
        <v>44611</v>
      </c>
      <c r="I307" s="638">
        <v>44627</v>
      </c>
      <c r="J307" s="49">
        <v>44701</v>
      </c>
      <c r="K307" s="609">
        <v>2022</v>
      </c>
    </row>
    <row r="308" spans="1:11" x14ac:dyDescent="0.25">
      <c r="A308" s="639" t="s">
        <v>29</v>
      </c>
      <c r="B308" s="595" t="s">
        <v>43</v>
      </c>
      <c r="C308" s="595">
        <v>23</v>
      </c>
      <c r="D308" s="595">
        <v>7.2</v>
      </c>
      <c r="E308" s="595">
        <v>19.5</v>
      </c>
      <c r="F308" s="595">
        <v>440</v>
      </c>
      <c r="G308" s="182"/>
      <c r="H308" s="638">
        <v>44612</v>
      </c>
      <c r="I308" s="638">
        <v>44627</v>
      </c>
      <c r="J308" s="49">
        <v>44701</v>
      </c>
      <c r="K308" s="609">
        <v>2022</v>
      </c>
    </row>
    <row r="309" spans="1:11" x14ac:dyDescent="0.25">
      <c r="A309" s="639" t="s">
        <v>29</v>
      </c>
      <c r="B309" s="595" t="s">
        <v>43</v>
      </c>
      <c r="C309" s="595">
        <v>17</v>
      </c>
      <c r="D309" s="595">
        <v>8.3000000000000007</v>
      </c>
      <c r="E309" s="595">
        <v>19.2</v>
      </c>
      <c r="F309" s="595">
        <v>236</v>
      </c>
      <c r="G309" s="182"/>
      <c r="H309" s="638">
        <v>44614</v>
      </c>
      <c r="I309" s="638">
        <v>44627</v>
      </c>
      <c r="J309" s="49">
        <v>44701</v>
      </c>
      <c r="K309" s="609">
        <v>2022</v>
      </c>
    </row>
    <row r="310" spans="1:11" x14ac:dyDescent="0.25">
      <c r="A310" s="639" t="s">
        <v>29</v>
      </c>
      <c r="B310" s="595" t="s">
        <v>43</v>
      </c>
      <c r="C310" s="595">
        <v>1920</v>
      </c>
      <c r="D310" s="595">
        <v>6.7</v>
      </c>
      <c r="E310" s="595">
        <v>2800</v>
      </c>
      <c r="F310" s="595">
        <v>340</v>
      </c>
      <c r="G310" s="182"/>
      <c r="H310" s="638">
        <v>44616</v>
      </c>
      <c r="I310" s="638">
        <v>44627</v>
      </c>
      <c r="J310" s="49">
        <v>44701</v>
      </c>
      <c r="K310" s="609">
        <v>2022</v>
      </c>
    </row>
    <row r="311" spans="1:11" x14ac:dyDescent="0.25">
      <c r="A311" s="639" t="s">
        <v>29</v>
      </c>
      <c r="B311" s="595" t="s">
        <v>43</v>
      </c>
      <c r="C311" s="595">
        <v>2750</v>
      </c>
      <c r="D311" s="595">
        <v>7.3</v>
      </c>
      <c r="E311" s="595">
        <v>3650</v>
      </c>
      <c r="F311" s="595">
        <v>378</v>
      </c>
      <c r="G311" s="182"/>
      <c r="H311" s="638">
        <v>44617</v>
      </c>
      <c r="I311" s="638">
        <v>44628</v>
      </c>
      <c r="J311" s="49">
        <v>44701</v>
      </c>
      <c r="K311" s="609">
        <v>2022</v>
      </c>
    </row>
    <row r="312" spans="1:11" x14ac:dyDescent="0.25">
      <c r="A312" s="639" t="s">
        <v>29</v>
      </c>
      <c r="B312" s="595" t="s">
        <v>43</v>
      </c>
      <c r="C312" s="595">
        <v>4390</v>
      </c>
      <c r="D312" s="595">
        <v>7.2</v>
      </c>
      <c r="E312" s="595">
        <v>5900</v>
      </c>
      <c r="F312" s="595">
        <v>334</v>
      </c>
      <c r="G312" s="182"/>
      <c r="H312" s="638">
        <v>44618</v>
      </c>
      <c r="I312" s="638">
        <v>44628</v>
      </c>
      <c r="J312" s="49">
        <v>44701</v>
      </c>
      <c r="K312" s="609">
        <v>2022</v>
      </c>
    </row>
    <row r="313" spans="1:11" x14ac:dyDescent="0.25">
      <c r="A313" s="639" t="s">
        <v>29</v>
      </c>
      <c r="B313" s="595" t="s">
        <v>43</v>
      </c>
      <c r="C313" s="595">
        <v>3560</v>
      </c>
      <c r="D313" s="595">
        <v>7.2</v>
      </c>
      <c r="E313" s="595">
        <v>5200</v>
      </c>
      <c r="F313" s="595">
        <v>343</v>
      </c>
      <c r="G313" s="182"/>
      <c r="H313" s="638">
        <v>44619</v>
      </c>
      <c r="I313" s="638">
        <v>44628</v>
      </c>
      <c r="J313" s="49">
        <v>44701</v>
      </c>
      <c r="K313" s="609">
        <v>2022</v>
      </c>
    </row>
    <row r="314" spans="1:11" ht="15.75" thickBot="1" x14ac:dyDescent="0.3">
      <c r="A314" s="639" t="s">
        <v>29</v>
      </c>
      <c r="B314" s="595" t="s">
        <v>43</v>
      </c>
      <c r="C314" s="595">
        <v>2870</v>
      </c>
      <c r="D314" s="595">
        <v>7.2</v>
      </c>
      <c r="E314" s="595">
        <v>4100</v>
      </c>
      <c r="F314" s="595">
        <v>350</v>
      </c>
      <c r="G314" s="182"/>
      <c r="H314" s="638">
        <v>44620</v>
      </c>
      <c r="I314" s="638">
        <v>44628</v>
      </c>
      <c r="J314" s="49">
        <v>44701</v>
      </c>
      <c r="K314" s="609">
        <v>2022</v>
      </c>
    </row>
    <row r="315" spans="1:11" x14ac:dyDescent="0.25">
      <c r="A315" s="380" t="s">
        <v>226</v>
      </c>
      <c r="B315" s="583">
        <v>12</v>
      </c>
      <c r="C315" s="583">
        <v>12</v>
      </c>
      <c r="D315" s="583">
        <v>12</v>
      </c>
      <c r="E315" s="583">
        <v>12</v>
      </c>
      <c r="F315" s="583">
        <v>12</v>
      </c>
      <c r="G315" s="585"/>
      <c r="H315" s="586"/>
      <c r="I315" s="401"/>
      <c r="J315" s="401"/>
      <c r="K315" s="570">
        <v>2022</v>
      </c>
    </row>
    <row r="316" spans="1:11" x14ac:dyDescent="0.25">
      <c r="A316" s="372" t="s">
        <v>150</v>
      </c>
      <c r="B316" s="457">
        <f>COUNTA(B222:B314)</f>
        <v>93</v>
      </c>
      <c r="C316" s="457">
        <f>COUNTA(C222:C314)</f>
        <v>93</v>
      </c>
      <c r="D316" s="457">
        <f>COUNTA(D222:D314)</f>
        <v>93</v>
      </c>
      <c r="E316" s="457">
        <f>COUNTA(E222:E314)</f>
        <v>93</v>
      </c>
      <c r="F316" s="457">
        <f>COUNTA(F222:F314)</f>
        <v>93</v>
      </c>
      <c r="G316" s="457"/>
      <c r="H316" s="451"/>
      <c r="I316" s="451"/>
      <c r="J316" s="646"/>
      <c r="K316" s="571">
        <v>2022</v>
      </c>
    </row>
    <row r="317" spans="1:11" x14ac:dyDescent="0.25">
      <c r="A317" s="372" t="s">
        <v>151</v>
      </c>
      <c r="B317" s="457">
        <f>MINA(B222:B314)</f>
        <v>0</v>
      </c>
      <c r="C317" s="457">
        <f>MINA(C222:C314)</f>
        <v>1</v>
      </c>
      <c r="D317" s="457">
        <f>MINA(D222:D314)</f>
        <v>6.6</v>
      </c>
      <c r="E317" s="457">
        <f>MINA(E222:E314)</f>
        <v>1.1100000000000001</v>
      </c>
      <c r="F317" s="457">
        <f>MINA(F222:F314)</f>
        <v>236</v>
      </c>
      <c r="G317" s="457"/>
      <c r="H317" s="451"/>
      <c r="I317" s="451"/>
      <c r="J317" s="646"/>
      <c r="K317" s="571">
        <v>2022</v>
      </c>
    </row>
    <row r="318" spans="1:11" x14ac:dyDescent="0.25">
      <c r="A318" s="372" t="s">
        <v>152</v>
      </c>
      <c r="B318" s="483">
        <f>AVERAGEA(B225:B244)</f>
        <v>0</v>
      </c>
      <c r="C318" s="483">
        <f>AVERAGEA(C222:C314)</f>
        <v>515.43010752688167</v>
      </c>
      <c r="D318" s="483">
        <f>AVERAGEA(D222:D314)</f>
        <v>7.5236559139784998</v>
      </c>
      <c r="E318" s="483">
        <f>AVERAGEA(E222:E314)</f>
        <v>717.18838709677425</v>
      </c>
      <c r="F318" s="483">
        <f>AVERAGEA(F222:F314)</f>
        <v>518.68817204301081</v>
      </c>
      <c r="G318" s="458"/>
      <c r="H318" s="451"/>
      <c r="I318" s="451"/>
      <c r="J318" s="646"/>
      <c r="K318" s="571">
        <v>2022</v>
      </c>
    </row>
    <row r="319" spans="1:11" ht="15.75" thickBot="1" x14ac:dyDescent="0.3">
      <c r="A319" s="381" t="s">
        <v>153</v>
      </c>
      <c r="B319" s="480">
        <f>MAXA(B225:B244)</f>
        <v>0</v>
      </c>
      <c r="C319" s="480">
        <f>MAXA(C222:C314)</f>
        <v>4740</v>
      </c>
      <c r="D319" s="480">
        <f>MAXA(D222:D314)</f>
        <v>8.4</v>
      </c>
      <c r="E319" s="480">
        <f>MAXA(E222:E314)</f>
        <v>5900</v>
      </c>
      <c r="F319" s="480">
        <f>MAXA(F222:F314)</f>
        <v>818</v>
      </c>
      <c r="G319" s="480"/>
      <c r="H319" s="481"/>
      <c r="I319" s="481"/>
      <c r="J319" s="649"/>
      <c r="K319" s="572">
        <v>2022</v>
      </c>
    </row>
    <row r="320" spans="1:11" x14ac:dyDescent="0.25">
      <c r="A320" s="608" t="s">
        <v>29</v>
      </c>
      <c r="B320" s="595" t="s">
        <v>43</v>
      </c>
      <c r="C320" s="643">
        <v>1720</v>
      </c>
      <c r="D320" s="643">
        <v>7.1</v>
      </c>
      <c r="E320" s="643">
        <v>2400</v>
      </c>
      <c r="F320" s="643">
        <v>438</v>
      </c>
      <c r="G320" s="644"/>
      <c r="H320" s="331">
        <v>44621</v>
      </c>
      <c r="I320" s="647">
        <v>44637</v>
      </c>
      <c r="J320" s="49">
        <v>44718</v>
      </c>
      <c r="K320" s="645">
        <v>2023</v>
      </c>
    </row>
    <row r="321" spans="1:11" x14ac:dyDescent="0.25">
      <c r="A321" s="608" t="s">
        <v>29</v>
      </c>
      <c r="B321" s="43" t="s">
        <v>43</v>
      </c>
      <c r="C321" s="453">
        <v>1350</v>
      </c>
      <c r="D321" s="453">
        <v>7.2</v>
      </c>
      <c r="E321" s="453">
        <v>1850</v>
      </c>
      <c r="F321" s="453">
        <v>393</v>
      </c>
      <c r="G321" s="457"/>
      <c r="H321" s="646">
        <v>44622</v>
      </c>
      <c r="I321" s="648">
        <v>44637</v>
      </c>
      <c r="J321" s="49">
        <v>44718</v>
      </c>
      <c r="K321" s="645">
        <v>2023</v>
      </c>
    </row>
    <row r="322" spans="1:11" x14ac:dyDescent="0.25">
      <c r="A322" s="608" t="s">
        <v>29</v>
      </c>
      <c r="B322" s="43" t="s">
        <v>43</v>
      </c>
      <c r="C322" s="453">
        <v>2760</v>
      </c>
      <c r="D322" s="453">
        <v>7.2</v>
      </c>
      <c r="E322" s="453">
        <v>3500</v>
      </c>
      <c r="F322" s="453">
        <v>363</v>
      </c>
      <c r="G322" s="457"/>
      <c r="H322" s="646">
        <v>44623</v>
      </c>
      <c r="I322" s="648">
        <v>44637</v>
      </c>
      <c r="J322" s="49">
        <v>44718</v>
      </c>
      <c r="K322" s="645">
        <v>2023</v>
      </c>
    </row>
    <row r="323" spans="1:11" x14ac:dyDescent="0.25">
      <c r="A323" s="608" t="s">
        <v>29</v>
      </c>
      <c r="B323" s="43" t="s">
        <v>43</v>
      </c>
      <c r="C323" s="453">
        <v>1080</v>
      </c>
      <c r="D323" s="453">
        <v>7.3</v>
      </c>
      <c r="E323" s="453">
        <v>1450</v>
      </c>
      <c r="F323" s="453">
        <v>520</v>
      </c>
      <c r="G323" s="457"/>
      <c r="H323" s="646">
        <v>44624</v>
      </c>
      <c r="I323" s="648">
        <v>44637</v>
      </c>
      <c r="J323" s="49">
        <v>44718</v>
      </c>
      <c r="K323" s="645">
        <v>2023</v>
      </c>
    </row>
    <row r="324" spans="1:11" x14ac:dyDescent="0.25">
      <c r="A324" s="608" t="s">
        <v>29</v>
      </c>
      <c r="B324" s="43" t="s">
        <v>43</v>
      </c>
      <c r="C324" s="239">
        <v>1590</v>
      </c>
      <c r="D324" s="239">
        <v>7.1</v>
      </c>
      <c r="E324" s="239">
        <v>2200</v>
      </c>
      <c r="F324" s="239">
        <v>430</v>
      </c>
      <c r="G324" s="3"/>
      <c r="H324" s="49">
        <v>44625</v>
      </c>
      <c r="I324" s="49">
        <v>44634</v>
      </c>
      <c r="J324" s="49">
        <v>44718</v>
      </c>
      <c r="K324" s="645">
        <v>2023</v>
      </c>
    </row>
    <row r="325" spans="1:11" x14ac:dyDescent="0.25">
      <c r="A325" s="605" t="s">
        <v>29</v>
      </c>
      <c r="B325" s="43" t="s">
        <v>43</v>
      </c>
      <c r="C325" s="43">
        <v>3010</v>
      </c>
      <c r="D325" s="43">
        <v>7.1</v>
      </c>
      <c r="E325" s="43">
        <v>4100</v>
      </c>
      <c r="F325" s="43">
        <v>270</v>
      </c>
      <c r="G325" s="3"/>
      <c r="H325" s="49">
        <v>44626</v>
      </c>
      <c r="I325" s="49">
        <v>44634</v>
      </c>
      <c r="J325" s="49">
        <v>44718</v>
      </c>
      <c r="K325" s="645">
        <v>2023</v>
      </c>
    </row>
    <row r="326" spans="1:11" x14ac:dyDescent="0.25">
      <c r="A326" s="605" t="s">
        <v>29</v>
      </c>
      <c r="B326" s="43" t="s">
        <v>43</v>
      </c>
      <c r="C326" s="43">
        <v>3290</v>
      </c>
      <c r="D326" s="43">
        <v>7.1</v>
      </c>
      <c r="E326" s="43">
        <v>4300</v>
      </c>
      <c r="F326" s="43">
        <v>284</v>
      </c>
      <c r="G326" s="3"/>
      <c r="H326" s="49">
        <v>44627</v>
      </c>
      <c r="I326" s="638">
        <v>44634</v>
      </c>
      <c r="J326" s="49">
        <v>44718</v>
      </c>
      <c r="K326" s="645">
        <v>2023</v>
      </c>
    </row>
    <row r="327" spans="1:11" x14ac:dyDescent="0.25">
      <c r="A327" s="605" t="s">
        <v>29</v>
      </c>
      <c r="B327" s="43" t="s">
        <v>43</v>
      </c>
      <c r="C327" s="43">
        <v>1710</v>
      </c>
      <c r="D327" s="43">
        <v>7.2</v>
      </c>
      <c r="E327" s="43">
        <v>2300</v>
      </c>
      <c r="F327" s="43">
        <v>364</v>
      </c>
      <c r="G327" s="3"/>
      <c r="H327" s="49">
        <v>44628</v>
      </c>
      <c r="I327" s="638">
        <v>44634</v>
      </c>
      <c r="J327" s="49">
        <v>44718</v>
      </c>
      <c r="K327" s="645">
        <v>2023</v>
      </c>
    </row>
    <row r="328" spans="1:11" x14ac:dyDescent="0.25">
      <c r="A328" s="605" t="s">
        <v>29</v>
      </c>
      <c r="B328" s="43" t="s">
        <v>43</v>
      </c>
      <c r="C328" s="43">
        <v>1080</v>
      </c>
      <c r="D328" s="43">
        <v>7.1</v>
      </c>
      <c r="E328" s="43">
        <v>1400</v>
      </c>
      <c r="F328" s="43">
        <v>399</v>
      </c>
      <c r="G328" s="3"/>
      <c r="H328" s="49">
        <v>44629</v>
      </c>
      <c r="I328" s="638">
        <v>44634</v>
      </c>
      <c r="J328" s="49">
        <v>44718</v>
      </c>
      <c r="K328" s="645">
        <v>2023</v>
      </c>
    </row>
    <row r="329" spans="1:11" x14ac:dyDescent="0.25">
      <c r="A329" s="605" t="s">
        <v>29</v>
      </c>
      <c r="B329" s="43" t="s">
        <v>43</v>
      </c>
      <c r="C329" s="43">
        <v>4710</v>
      </c>
      <c r="D329" s="43">
        <v>6.9</v>
      </c>
      <c r="E329" s="43">
        <v>6800</v>
      </c>
      <c r="F329" s="43">
        <v>236</v>
      </c>
      <c r="G329" s="3"/>
      <c r="H329" s="49">
        <v>44630</v>
      </c>
      <c r="I329" s="638">
        <v>44634</v>
      </c>
      <c r="J329" s="49">
        <v>44718</v>
      </c>
      <c r="K329" s="645">
        <v>2023</v>
      </c>
    </row>
    <row r="330" spans="1:11" x14ac:dyDescent="0.25">
      <c r="A330" s="605" t="s">
        <v>29</v>
      </c>
      <c r="B330" s="43" t="s">
        <v>43</v>
      </c>
      <c r="C330" s="595">
        <v>2450</v>
      </c>
      <c r="D330" s="595">
        <v>6.9</v>
      </c>
      <c r="E330" s="595">
        <v>3950</v>
      </c>
      <c r="F330" s="595">
        <v>360</v>
      </c>
      <c r="G330" s="182"/>
      <c r="H330" s="638">
        <v>44631</v>
      </c>
      <c r="I330" s="638">
        <v>44642</v>
      </c>
      <c r="J330" s="49">
        <v>44718</v>
      </c>
      <c r="K330" s="645">
        <v>2023</v>
      </c>
    </row>
    <row r="331" spans="1:11" x14ac:dyDescent="0.25">
      <c r="A331" s="605" t="s">
        <v>29</v>
      </c>
      <c r="B331" s="43" t="s">
        <v>43</v>
      </c>
      <c r="C331" s="595">
        <v>2930</v>
      </c>
      <c r="D331" s="595">
        <v>6.8</v>
      </c>
      <c r="E331" s="595">
        <v>4800</v>
      </c>
      <c r="F331" s="595">
        <v>226</v>
      </c>
      <c r="G331" s="182"/>
      <c r="H331" s="638">
        <v>44632</v>
      </c>
      <c r="I331" s="638">
        <v>44642</v>
      </c>
      <c r="J331" s="49">
        <v>44718</v>
      </c>
      <c r="K331" s="645">
        <v>2023</v>
      </c>
    </row>
    <row r="332" spans="1:11" x14ac:dyDescent="0.25">
      <c r="A332" s="605" t="s">
        <v>29</v>
      </c>
      <c r="B332" s="43" t="s">
        <v>43</v>
      </c>
      <c r="C332" s="595">
        <v>20</v>
      </c>
      <c r="D332" s="595">
        <v>7.8</v>
      </c>
      <c r="E332" s="595">
        <v>24.5</v>
      </c>
      <c r="F332" s="595">
        <v>383</v>
      </c>
      <c r="G332" s="182"/>
      <c r="H332" s="638">
        <v>44633</v>
      </c>
      <c r="I332" s="638">
        <v>44642</v>
      </c>
      <c r="J332" s="49">
        <v>44718</v>
      </c>
      <c r="K332" s="645">
        <v>2023</v>
      </c>
    </row>
    <row r="333" spans="1:11" x14ac:dyDescent="0.25">
      <c r="A333" s="605" t="s">
        <v>29</v>
      </c>
      <c r="B333" s="43" t="s">
        <v>43</v>
      </c>
      <c r="C333" s="595">
        <v>27</v>
      </c>
      <c r="D333" s="595">
        <v>7.7</v>
      </c>
      <c r="E333" s="595">
        <v>35.4</v>
      </c>
      <c r="F333" s="595">
        <v>650</v>
      </c>
      <c r="G333" s="182"/>
      <c r="H333" s="638">
        <v>44634</v>
      </c>
      <c r="I333" s="638">
        <v>44642</v>
      </c>
      <c r="J333" s="49">
        <v>44718</v>
      </c>
      <c r="K333" s="645">
        <v>2023</v>
      </c>
    </row>
    <row r="334" spans="1:11" x14ac:dyDescent="0.25">
      <c r="A334" s="605" t="s">
        <v>29</v>
      </c>
      <c r="B334" s="43" t="s">
        <v>43</v>
      </c>
      <c r="C334" s="595">
        <v>9</v>
      </c>
      <c r="D334" s="595">
        <v>7.8</v>
      </c>
      <c r="E334" s="595">
        <v>10.199999999999999</v>
      </c>
      <c r="F334" s="595">
        <v>616</v>
      </c>
      <c r="G334" s="182"/>
      <c r="H334" s="638">
        <v>44641</v>
      </c>
      <c r="I334" s="638">
        <v>44655</v>
      </c>
      <c r="J334" s="49">
        <v>44718</v>
      </c>
      <c r="K334" s="645">
        <v>2023</v>
      </c>
    </row>
    <row r="335" spans="1:11" x14ac:dyDescent="0.25">
      <c r="A335" s="605" t="s">
        <v>29</v>
      </c>
      <c r="B335" s="43" t="s">
        <v>43</v>
      </c>
      <c r="C335" s="595">
        <v>15</v>
      </c>
      <c r="D335" s="595">
        <v>8</v>
      </c>
      <c r="E335" s="595">
        <v>17.2</v>
      </c>
      <c r="F335" s="595">
        <v>580</v>
      </c>
      <c r="G335" s="182"/>
      <c r="H335" s="638">
        <v>44642</v>
      </c>
      <c r="I335" s="638">
        <v>44655</v>
      </c>
      <c r="J335" s="49">
        <v>44718</v>
      </c>
      <c r="K335" s="645">
        <v>2023</v>
      </c>
    </row>
    <row r="336" spans="1:11" x14ac:dyDescent="0.25">
      <c r="A336" s="605" t="s">
        <v>29</v>
      </c>
      <c r="B336" s="43" t="s">
        <v>43</v>
      </c>
      <c r="C336" s="595">
        <v>30</v>
      </c>
      <c r="D336" s="595">
        <v>8.1</v>
      </c>
      <c r="E336" s="595">
        <v>38.299999999999997</v>
      </c>
      <c r="F336" s="595">
        <v>615</v>
      </c>
      <c r="G336" s="182"/>
      <c r="H336" s="638">
        <v>44643</v>
      </c>
      <c r="I336" s="638">
        <v>44670</v>
      </c>
      <c r="J336" s="49">
        <v>44718</v>
      </c>
      <c r="K336" s="645">
        <v>2023</v>
      </c>
    </row>
    <row r="337" spans="1:11" x14ac:dyDescent="0.25">
      <c r="A337" s="605" t="s">
        <v>29</v>
      </c>
      <c r="B337" s="43" t="s">
        <v>43</v>
      </c>
      <c r="C337" s="595">
        <v>11</v>
      </c>
      <c r="D337" s="595">
        <v>7.7</v>
      </c>
      <c r="E337" s="595">
        <v>11.8</v>
      </c>
      <c r="F337" s="595">
        <v>596</v>
      </c>
      <c r="G337" s="182"/>
      <c r="H337" s="638">
        <v>44646</v>
      </c>
      <c r="I337" s="638">
        <v>44670</v>
      </c>
      <c r="J337" s="49">
        <v>44718</v>
      </c>
      <c r="K337" s="645">
        <v>2023</v>
      </c>
    </row>
    <row r="338" spans="1:11" x14ac:dyDescent="0.25">
      <c r="A338" s="605" t="s">
        <v>29</v>
      </c>
      <c r="B338" s="43" t="s">
        <v>43</v>
      </c>
      <c r="C338" s="595">
        <v>77</v>
      </c>
      <c r="D338" s="595">
        <v>7.1</v>
      </c>
      <c r="E338" s="595">
        <v>128</v>
      </c>
      <c r="F338" s="595">
        <v>515</v>
      </c>
      <c r="G338" s="182"/>
      <c r="H338" s="638">
        <v>44647</v>
      </c>
      <c r="I338" s="638">
        <v>44670</v>
      </c>
      <c r="J338" s="49">
        <v>44718</v>
      </c>
      <c r="K338" s="645">
        <v>2023</v>
      </c>
    </row>
    <row r="339" spans="1:11" x14ac:dyDescent="0.25">
      <c r="A339" s="605" t="s">
        <v>29</v>
      </c>
      <c r="B339" s="43" t="s">
        <v>43</v>
      </c>
      <c r="C339" s="595">
        <v>1860</v>
      </c>
      <c r="D339" s="595">
        <v>7.1</v>
      </c>
      <c r="E339" s="595">
        <v>2230</v>
      </c>
      <c r="F339" s="595">
        <v>570</v>
      </c>
      <c r="G339" s="182"/>
      <c r="H339" s="638">
        <v>44649</v>
      </c>
      <c r="I339" s="638">
        <v>44670</v>
      </c>
      <c r="J339" s="49">
        <v>44718</v>
      </c>
      <c r="K339" s="645">
        <v>2023</v>
      </c>
    </row>
    <row r="340" spans="1:11" x14ac:dyDescent="0.25">
      <c r="A340" s="605" t="s">
        <v>29</v>
      </c>
      <c r="B340" s="43" t="s">
        <v>43</v>
      </c>
      <c r="C340" s="595">
        <v>800</v>
      </c>
      <c r="D340" s="595">
        <v>7.5</v>
      </c>
      <c r="E340" s="595">
        <v>1000</v>
      </c>
      <c r="F340" s="595">
        <v>569</v>
      </c>
      <c r="G340" s="182"/>
      <c r="H340" s="638">
        <v>44652</v>
      </c>
      <c r="I340" s="638">
        <v>44670</v>
      </c>
      <c r="J340" s="49">
        <v>44718</v>
      </c>
      <c r="K340" s="645">
        <v>2023</v>
      </c>
    </row>
    <row r="341" spans="1:11" x14ac:dyDescent="0.25">
      <c r="A341" s="605" t="s">
        <v>29</v>
      </c>
      <c r="B341" s="43" t="s">
        <v>43</v>
      </c>
      <c r="C341" s="595">
        <v>24</v>
      </c>
      <c r="D341" s="595">
        <v>8.1</v>
      </c>
      <c r="E341" s="595">
        <v>20.2</v>
      </c>
      <c r="F341" s="595">
        <v>579</v>
      </c>
      <c r="G341" s="182"/>
      <c r="H341" s="638">
        <v>44657</v>
      </c>
      <c r="I341" s="638">
        <v>44670</v>
      </c>
      <c r="J341" s="49">
        <v>44718</v>
      </c>
      <c r="K341" s="645">
        <v>2023</v>
      </c>
    </row>
    <row r="342" spans="1:11" x14ac:dyDescent="0.25">
      <c r="A342" s="605" t="s">
        <v>29</v>
      </c>
      <c r="B342" s="43" t="s">
        <v>43</v>
      </c>
      <c r="C342" s="595">
        <v>508</v>
      </c>
      <c r="D342" s="595">
        <v>7.4</v>
      </c>
      <c r="E342" s="595">
        <v>855</v>
      </c>
      <c r="F342" s="595">
        <v>423</v>
      </c>
      <c r="G342" s="182"/>
      <c r="H342" s="638">
        <v>44658</v>
      </c>
      <c r="I342" s="638">
        <v>44677</v>
      </c>
      <c r="J342" s="49">
        <v>44718</v>
      </c>
      <c r="K342" s="645">
        <v>2023</v>
      </c>
    </row>
    <row r="343" spans="1:11" x14ac:dyDescent="0.25">
      <c r="A343" s="605" t="s">
        <v>29</v>
      </c>
      <c r="B343" s="43" t="s">
        <v>43</v>
      </c>
      <c r="C343" s="595">
        <v>635</v>
      </c>
      <c r="D343" s="595">
        <v>7.4</v>
      </c>
      <c r="E343" s="595">
        <v>1330</v>
      </c>
      <c r="F343" s="595">
        <v>390</v>
      </c>
      <c r="G343" s="182"/>
      <c r="H343" s="638">
        <v>44659</v>
      </c>
      <c r="I343" s="638">
        <v>44677</v>
      </c>
      <c r="J343" s="49">
        <v>44718</v>
      </c>
      <c r="K343" s="645">
        <v>2023</v>
      </c>
    </row>
    <row r="344" spans="1:11" x14ac:dyDescent="0.25">
      <c r="A344" s="605" t="s">
        <v>29</v>
      </c>
      <c r="B344" s="43" t="s">
        <v>43</v>
      </c>
      <c r="C344" s="595">
        <v>695</v>
      </c>
      <c r="D344" s="595">
        <v>7.5</v>
      </c>
      <c r="E344" s="595">
        <v>1360</v>
      </c>
      <c r="F344" s="595">
        <v>387</v>
      </c>
      <c r="G344" s="182"/>
      <c r="H344" s="638">
        <v>44660</v>
      </c>
      <c r="I344" s="638">
        <v>44677</v>
      </c>
      <c r="J344" s="49">
        <v>44718</v>
      </c>
      <c r="K344" s="645">
        <v>2023</v>
      </c>
    </row>
    <row r="345" spans="1:11" x14ac:dyDescent="0.25">
      <c r="A345" s="605" t="s">
        <v>29</v>
      </c>
      <c r="B345" s="43" t="s">
        <v>43</v>
      </c>
      <c r="C345" s="595">
        <v>1010</v>
      </c>
      <c r="D345" s="595">
        <v>7.4</v>
      </c>
      <c r="E345" s="595">
        <v>1450</v>
      </c>
      <c r="F345" s="595">
        <v>420</v>
      </c>
      <c r="G345" s="182"/>
      <c r="H345" s="638">
        <v>44661</v>
      </c>
      <c r="I345" s="638">
        <v>44677</v>
      </c>
      <c r="J345" s="49">
        <v>44718</v>
      </c>
      <c r="K345" s="645">
        <v>2023</v>
      </c>
    </row>
    <row r="346" spans="1:11" x14ac:dyDescent="0.25">
      <c r="A346" s="605" t="s">
        <v>29</v>
      </c>
      <c r="B346" s="43" t="s">
        <v>43</v>
      </c>
      <c r="C346" s="595">
        <v>1220</v>
      </c>
      <c r="D346" s="595">
        <v>7.4</v>
      </c>
      <c r="E346" s="595">
        <v>1690</v>
      </c>
      <c r="F346" s="595">
        <v>513</v>
      </c>
      <c r="G346" s="182"/>
      <c r="H346" s="638">
        <v>44662</v>
      </c>
      <c r="I346" s="638">
        <v>44677</v>
      </c>
      <c r="J346" s="49">
        <v>44718</v>
      </c>
      <c r="K346" s="645">
        <v>2023</v>
      </c>
    </row>
    <row r="347" spans="1:11" x14ac:dyDescent="0.25">
      <c r="A347" s="605" t="s">
        <v>29</v>
      </c>
      <c r="B347" s="43" t="s">
        <v>43</v>
      </c>
      <c r="C347" s="595">
        <v>768</v>
      </c>
      <c r="D347" s="595">
        <v>7.3</v>
      </c>
      <c r="E347" s="595">
        <v>1190</v>
      </c>
      <c r="F347" s="595">
        <v>396</v>
      </c>
      <c r="G347" s="182"/>
      <c r="H347" s="638">
        <v>44663</v>
      </c>
      <c r="I347" s="638">
        <v>44680</v>
      </c>
      <c r="J347" s="49">
        <v>44718</v>
      </c>
      <c r="K347" s="645">
        <v>2023</v>
      </c>
    </row>
    <row r="348" spans="1:11" x14ac:dyDescent="0.25">
      <c r="A348" s="605" t="s">
        <v>29</v>
      </c>
      <c r="B348" s="43" t="s">
        <v>43</v>
      </c>
      <c r="C348" s="595">
        <v>18</v>
      </c>
      <c r="D348" s="595">
        <v>7.4</v>
      </c>
      <c r="E348" s="595">
        <v>21.3</v>
      </c>
      <c r="F348" s="595">
        <v>571</v>
      </c>
      <c r="G348" s="182"/>
      <c r="H348" s="638">
        <v>44664</v>
      </c>
      <c r="I348" s="638">
        <v>44680</v>
      </c>
      <c r="J348" s="49">
        <v>44718</v>
      </c>
      <c r="K348" s="645">
        <v>2023</v>
      </c>
    </row>
    <row r="349" spans="1:11" x14ac:dyDescent="0.25">
      <c r="A349" s="605" t="s">
        <v>29</v>
      </c>
      <c r="B349" s="43" t="s">
        <v>43</v>
      </c>
      <c r="C349" s="595">
        <v>9</v>
      </c>
      <c r="D349" s="595">
        <v>7.6</v>
      </c>
      <c r="E349" s="595">
        <v>9.0399999999999991</v>
      </c>
      <c r="F349" s="595">
        <v>581</v>
      </c>
      <c r="G349" s="182"/>
      <c r="H349" s="638">
        <v>44665</v>
      </c>
      <c r="I349" s="638">
        <v>44680</v>
      </c>
      <c r="J349" s="49">
        <v>44718</v>
      </c>
      <c r="K349" s="645">
        <v>2023</v>
      </c>
    </row>
    <row r="350" spans="1:11" x14ac:dyDescent="0.25">
      <c r="A350" s="605" t="s">
        <v>29</v>
      </c>
      <c r="B350" s="43" t="s">
        <v>43</v>
      </c>
      <c r="C350" s="595">
        <v>6</v>
      </c>
      <c r="D350" s="595">
        <v>7.8</v>
      </c>
      <c r="E350" s="595">
        <v>7.23</v>
      </c>
      <c r="F350" s="595">
        <v>584</v>
      </c>
      <c r="G350" s="182"/>
      <c r="H350" s="638">
        <v>43936</v>
      </c>
      <c r="I350" s="638">
        <v>44680</v>
      </c>
      <c r="J350" s="49">
        <v>44718</v>
      </c>
      <c r="K350" s="645">
        <v>2023</v>
      </c>
    </row>
    <row r="351" spans="1:11" x14ac:dyDescent="0.25">
      <c r="A351" s="605" t="s">
        <v>29</v>
      </c>
      <c r="B351" s="43" t="s">
        <v>43</v>
      </c>
      <c r="C351" s="595">
        <v>11</v>
      </c>
      <c r="D351" s="595">
        <v>8.1</v>
      </c>
      <c r="E351" s="595">
        <v>10.6</v>
      </c>
      <c r="F351" s="595">
        <v>596</v>
      </c>
      <c r="G351" s="182"/>
      <c r="H351" s="638">
        <v>44667</v>
      </c>
      <c r="I351" s="638">
        <v>44680</v>
      </c>
      <c r="J351" s="49">
        <v>44718</v>
      </c>
      <c r="K351" s="645">
        <v>2023</v>
      </c>
    </row>
    <row r="352" spans="1:11" x14ac:dyDescent="0.25">
      <c r="A352" s="605" t="s">
        <v>29</v>
      </c>
      <c r="B352" s="43" t="s">
        <v>43</v>
      </c>
      <c r="C352" s="595">
        <v>18</v>
      </c>
      <c r="D352" s="595">
        <v>7.8</v>
      </c>
      <c r="E352" s="595">
        <v>21.4</v>
      </c>
      <c r="F352" s="595">
        <v>616</v>
      </c>
      <c r="G352" s="182"/>
      <c r="H352" s="638">
        <v>44670</v>
      </c>
      <c r="I352" s="638">
        <v>44685</v>
      </c>
      <c r="J352" s="49">
        <v>44718</v>
      </c>
      <c r="K352" s="645">
        <v>2023</v>
      </c>
    </row>
    <row r="353" spans="1:11" x14ac:dyDescent="0.25">
      <c r="A353" s="605" t="s">
        <v>29</v>
      </c>
      <c r="B353" s="43" t="s">
        <v>43</v>
      </c>
      <c r="C353" s="595">
        <v>27</v>
      </c>
      <c r="D353" s="595">
        <v>7.9</v>
      </c>
      <c r="E353" s="595">
        <v>29.1</v>
      </c>
      <c r="F353" s="595">
        <v>635</v>
      </c>
      <c r="G353" s="182"/>
      <c r="H353" s="638">
        <v>44671</v>
      </c>
      <c r="I353" s="638">
        <v>44685</v>
      </c>
      <c r="J353" s="49">
        <v>44718</v>
      </c>
      <c r="K353" s="645">
        <v>2023</v>
      </c>
    </row>
    <row r="354" spans="1:11" x14ac:dyDescent="0.25">
      <c r="A354" s="605" t="s">
        <v>29</v>
      </c>
      <c r="B354" s="43" t="s">
        <v>43</v>
      </c>
      <c r="C354" s="595">
        <v>6</v>
      </c>
      <c r="D354" s="595">
        <v>8.3000000000000007</v>
      </c>
      <c r="E354" s="595">
        <v>6.45</v>
      </c>
      <c r="F354" s="595">
        <v>550</v>
      </c>
      <c r="G354" s="182"/>
      <c r="H354" s="638">
        <v>44684</v>
      </c>
      <c r="I354" s="638">
        <v>44697</v>
      </c>
      <c r="J354" s="49">
        <v>44718</v>
      </c>
      <c r="K354" s="645">
        <v>2023</v>
      </c>
    </row>
    <row r="355" spans="1:11" x14ac:dyDescent="0.25">
      <c r="A355" s="605" t="s">
        <v>29</v>
      </c>
      <c r="B355" s="43" t="s">
        <v>43</v>
      </c>
      <c r="C355" s="595">
        <v>6</v>
      </c>
      <c r="D355" s="595">
        <v>8.3000000000000007</v>
      </c>
      <c r="E355" s="595">
        <v>5.24</v>
      </c>
      <c r="F355" s="595">
        <v>605</v>
      </c>
      <c r="G355" s="182"/>
      <c r="H355" s="638">
        <v>44685</v>
      </c>
      <c r="I355" s="638">
        <v>44698</v>
      </c>
      <c r="J355" s="49">
        <v>44718</v>
      </c>
      <c r="K355" s="645">
        <v>2023</v>
      </c>
    </row>
    <row r="356" spans="1:11" x14ac:dyDescent="0.25">
      <c r="A356" s="605" t="s">
        <v>29</v>
      </c>
      <c r="B356" s="43" t="s">
        <v>43</v>
      </c>
      <c r="C356" s="595">
        <v>1</v>
      </c>
      <c r="D356" s="595">
        <v>6.9</v>
      </c>
      <c r="E356" s="595">
        <v>1.75</v>
      </c>
      <c r="F356" s="595">
        <v>640</v>
      </c>
      <c r="G356" s="182"/>
      <c r="H356" s="638">
        <v>44686</v>
      </c>
      <c r="I356" s="638">
        <v>44706</v>
      </c>
      <c r="J356" s="49">
        <v>44718</v>
      </c>
      <c r="K356" s="645">
        <v>2023</v>
      </c>
    </row>
    <row r="357" spans="1:11" x14ac:dyDescent="0.25">
      <c r="A357" s="605" t="s">
        <v>29</v>
      </c>
      <c r="B357" s="43" t="s">
        <v>43</v>
      </c>
      <c r="C357" s="595">
        <v>7</v>
      </c>
      <c r="D357" s="595">
        <v>8.3000000000000007</v>
      </c>
      <c r="E357" s="595">
        <v>8.43</v>
      </c>
      <c r="F357" s="595">
        <v>510</v>
      </c>
      <c r="G357" s="182"/>
      <c r="H357" s="638">
        <v>44693</v>
      </c>
      <c r="I357" s="638">
        <v>44706</v>
      </c>
      <c r="J357" s="49">
        <v>44718</v>
      </c>
      <c r="K357" s="645">
        <v>2023</v>
      </c>
    </row>
    <row r="358" spans="1:11" x14ac:dyDescent="0.25">
      <c r="A358" s="605" t="s">
        <v>29</v>
      </c>
      <c r="B358" s="43" t="s">
        <v>43</v>
      </c>
      <c r="C358" s="595">
        <v>6</v>
      </c>
      <c r="D358" s="595">
        <v>8.1999999999999993</v>
      </c>
      <c r="E358" s="595">
        <v>5.17</v>
      </c>
      <c r="F358" s="595">
        <v>610</v>
      </c>
      <c r="G358" s="182"/>
      <c r="H358" s="638">
        <v>44694</v>
      </c>
      <c r="I358" s="638">
        <v>44706</v>
      </c>
      <c r="J358" s="49">
        <v>44718</v>
      </c>
      <c r="K358" s="645">
        <v>2023</v>
      </c>
    </row>
    <row r="359" spans="1:11" x14ac:dyDescent="0.25">
      <c r="A359" s="605" t="s">
        <v>29</v>
      </c>
      <c r="B359" s="43" t="s">
        <v>43</v>
      </c>
      <c r="C359" s="595">
        <v>8</v>
      </c>
      <c r="D359" s="595">
        <v>8.1</v>
      </c>
      <c r="E359" s="595">
        <v>7.2</v>
      </c>
      <c r="F359" s="595">
        <v>595</v>
      </c>
      <c r="G359" s="182"/>
      <c r="H359" s="638">
        <v>44695</v>
      </c>
      <c r="I359" s="638">
        <v>44706</v>
      </c>
      <c r="J359" s="49">
        <v>44718</v>
      </c>
      <c r="K359" s="645">
        <v>2023</v>
      </c>
    </row>
    <row r="360" spans="1:11" x14ac:dyDescent="0.25">
      <c r="A360" s="605" t="s">
        <v>29</v>
      </c>
      <c r="B360" s="43" t="s">
        <v>43</v>
      </c>
      <c r="C360" s="595">
        <v>10</v>
      </c>
      <c r="D360" s="595">
        <v>8.1</v>
      </c>
      <c r="E360" s="595">
        <v>10.8</v>
      </c>
      <c r="F360" s="595">
        <v>640</v>
      </c>
      <c r="G360" s="182"/>
      <c r="H360" s="638">
        <v>44696</v>
      </c>
      <c r="I360" s="638">
        <v>44706</v>
      </c>
      <c r="J360" s="49">
        <v>44718</v>
      </c>
      <c r="K360" s="645">
        <v>2023</v>
      </c>
    </row>
    <row r="361" spans="1:11" x14ac:dyDescent="0.25">
      <c r="A361" s="605" t="s">
        <v>29</v>
      </c>
      <c r="B361" s="43" t="s">
        <v>43</v>
      </c>
      <c r="C361" s="595">
        <v>14</v>
      </c>
      <c r="D361" s="595">
        <v>8.1999999999999993</v>
      </c>
      <c r="E361" s="595">
        <v>16.3</v>
      </c>
      <c r="F361" s="595">
        <v>670</v>
      </c>
      <c r="G361" s="182"/>
      <c r="H361" s="638">
        <v>44702</v>
      </c>
      <c r="I361" s="638">
        <v>44714</v>
      </c>
      <c r="J361" s="49">
        <v>44718</v>
      </c>
      <c r="K361" s="645">
        <v>2023</v>
      </c>
    </row>
    <row r="362" spans="1:11" x14ac:dyDescent="0.25">
      <c r="A362" s="605" t="s">
        <v>29</v>
      </c>
      <c r="B362" s="43" t="s">
        <v>43</v>
      </c>
      <c r="C362" s="595">
        <v>18</v>
      </c>
      <c r="D362" s="595">
        <v>7.9</v>
      </c>
      <c r="E362" s="595">
        <v>19.3</v>
      </c>
      <c r="F362" s="595">
        <v>555</v>
      </c>
      <c r="G362" s="182"/>
      <c r="H362" s="638">
        <v>44703</v>
      </c>
      <c r="I362" s="638">
        <v>44714</v>
      </c>
      <c r="J362" s="49">
        <v>44718</v>
      </c>
      <c r="K362" s="645">
        <v>2023</v>
      </c>
    </row>
    <row r="363" spans="1:11" x14ac:dyDescent="0.25">
      <c r="A363" s="605" t="s">
        <v>29</v>
      </c>
      <c r="B363" s="43" t="s">
        <v>43</v>
      </c>
      <c r="C363" s="595">
        <v>8</v>
      </c>
      <c r="D363" s="595">
        <v>8.1</v>
      </c>
      <c r="E363" s="595">
        <v>7.5</v>
      </c>
      <c r="F363" s="595">
        <v>575</v>
      </c>
      <c r="G363" s="182"/>
      <c r="H363" s="638">
        <v>44704</v>
      </c>
      <c r="I363" s="638">
        <v>44714</v>
      </c>
      <c r="J363" s="49">
        <v>44718</v>
      </c>
      <c r="K363" s="645">
        <v>2023</v>
      </c>
    </row>
    <row r="364" spans="1:11" x14ac:dyDescent="0.25">
      <c r="A364" s="605" t="s">
        <v>29</v>
      </c>
      <c r="B364" s="43" t="s">
        <v>43</v>
      </c>
      <c r="C364" s="595">
        <v>27</v>
      </c>
      <c r="D364" s="595">
        <v>7.6</v>
      </c>
      <c r="E364" s="595">
        <v>29.2</v>
      </c>
      <c r="F364" s="595">
        <v>570</v>
      </c>
      <c r="G364" s="182"/>
      <c r="H364" s="638">
        <v>44706</v>
      </c>
      <c r="I364" s="638">
        <v>44721</v>
      </c>
      <c r="J364" s="595"/>
      <c r="K364" s="645">
        <v>2023</v>
      </c>
    </row>
    <row r="365" spans="1:11" x14ac:dyDescent="0.25">
      <c r="A365" s="605" t="s">
        <v>29</v>
      </c>
      <c r="B365" s="43" t="s">
        <v>43</v>
      </c>
      <c r="C365" s="595">
        <v>5</v>
      </c>
      <c r="D365" s="595">
        <v>7.8</v>
      </c>
      <c r="E365" s="595">
        <v>4.21</v>
      </c>
      <c r="F365" s="595">
        <v>577</v>
      </c>
      <c r="G365" s="182"/>
      <c r="H365" s="638">
        <v>44707</v>
      </c>
      <c r="I365" s="638">
        <v>44721</v>
      </c>
      <c r="J365" s="595"/>
      <c r="K365" s="645">
        <v>2023</v>
      </c>
    </row>
    <row r="366" spans="1:11" x14ac:dyDescent="0.25">
      <c r="A366" s="605" t="s">
        <v>29</v>
      </c>
      <c r="B366" s="43" t="s">
        <v>43</v>
      </c>
      <c r="C366" s="595">
        <v>3210</v>
      </c>
      <c r="D366" s="595">
        <v>7.9</v>
      </c>
      <c r="E366" s="595">
        <v>4400</v>
      </c>
      <c r="F366" s="595">
        <v>265</v>
      </c>
      <c r="G366" s="182"/>
      <c r="H366" s="638">
        <v>44744</v>
      </c>
      <c r="I366" s="638">
        <v>44760</v>
      </c>
      <c r="J366" s="595"/>
      <c r="K366" s="645">
        <v>2023</v>
      </c>
    </row>
    <row r="367" spans="1:11" x14ac:dyDescent="0.25">
      <c r="A367" s="605" t="s">
        <v>29</v>
      </c>
      <c r="B367" s="43" t="s">
        <v>43</v>
      </c>
      <c r="C367" s="595">
        <v>3180</v>
      </c>
      <c r="D367" s="595">
        <v>7.7</v>
      </c>
      <c r="E367" s="595">
        <v>4380</v>
      </c>
      <c r="F367" s="595">
        <v>264</v>
      </c>
      <c r="G367" s="182"/>
      <c r="H367" s="638">
        <v>44745</v>
      </c>
      <c r="I367" s="638">
        <v>44760</v>
      </c>
      <c r="J367" s="595"/>
      <c r="K367" s="645">
        <v>2023</v>
      </c>
    </row>
    <row r="368" spans="1:11" x14ac:dyDescent="0.25">
      <c r="A368" s="605" t="s">
        <v>29</v>
      </c>
      <c r="B368" s="43" t="s">
        <v>43</v>
      </c>
      <c r="C368" s="595">
        <v>3110</v>
      </c>
      <c r="D368" s="595">
        <v>7.6</v>
      </c>
      <c r="E368" s="595">
        <v>4370</v>
      </c>
      <c r="F368" s="595">
        <v>263</v>
      </c>
      <c r="G368" s="182"/>
      <c r="H368" s="638">
        <v>44746</v>
      </c>
      <c r="I368" s="638">
        <v>44760</v>
      </c>
      <c r="J368" s="595"/>
      <c r="K368" s="645">
        <v>2023</v>
      </c>
    </row>
    <row r="369" spans="1:12" x14ac:dyDescent="0.25">
      <c r="A369" s="605" t="s">
        <v>29</v>
      </c>
      <c r="B369" s="43" t="s">
        <v>43</v>
      </c>
      <c r="C369" s="595">
        <v>3160</v>
      </c>
      <c r="D369" s="595">
        <v>7.5</v>
      </c>
      <c r="E369" s="595">
        <v>4390</v>
      </c>
      <c r="F369" s="595">
        <v>264</v>
      </c>
      <c r="G369" s="182"/>
      <c r="H369" s="638">
        <v>44747</v>
      </c>
      <c r="I369" s="638">
        <v>44760</v>
      </c>
      <c r="J369" s="595"/>
      <c r="K369" s="645">
        <v>2023</v>
      </c>
    </row>
    <row r="370" spans="1:12" x14ac:dyDescent="0.25">
      <c r="A370" s="605" t="s">
        <v>29</v>
      </c>
      <c r="B370" s="43" t="s">
        <v>43</v>
      </c>
      <c r="C370" s="595">
        <v>4820</v>
      </c>
      <c r="D370" s="595">
        <v>7.6</v>
      </c>
      <c r="E370" s="595">
        <v>6120</v>
      </c>
      <c r="F370" s="595">
        <v>210</v>
      </c>
      <c r="G370" s="182"/>
      <c r="H370" s="638">
        <v>44748</v>
      </c>
      <c r="I370" s="638">
        <v>44760</v>
      </c>
      <c r="J370" s="595"/>
      <c r="K370" s="645">
        <v>2023</v>
      </c>
    </row>
    <row r="371" spans="1:12" x14ac:dyDescent="0.25">
      <c r="A371" s="605" t="s">
        <v>29</v>
      </c>
      <c r="B371" s="43" t="s">
        <v>43</v>
      </c>
      <c r="C371" s="595">
        <v>4160</v>
      </c>
      <c r="D371" s="595">
        <v>7.6</v>
      </c>
      <c r="E371" s="595">
        <v>6040</v>
      </c>
      <c r="F371" s="595">
        <v>183</v>
      </c>
      <c r="G371" s="182"/>
      <c r="H371" s="638">
        <v>44749</v>
      </c>
      <c r="I371" s="638">
        <v>44760</v>
      </c>
      <c r="J371" s="595"/>
      <c r="K371" s="645">
        <v>2023</v>
      </c>
    </row>
    <row r="372" spans="1:12" x14ac:dyDescent="0.25">
      <c r="A372" s="605" t="s">
        <v>29</v>
      </c>
      <c r="B372" s="43" t="s">
        <v>43</v>
      </c>
      <c r="C372" s="595">
        <v>3540</v>
      </c>
      <c r="D372" s="595">
        <v>7.5</v>
      </c>
      <c r="E372" s="595">
        <v>4960</v>
      </c>
      <c r="F372" s="595">
        <v>200</v>
      </c>
      <c r="G372" s="182"/>
      <c r="H372" s="638">
        <v>44750</v>
      </c>
      <c r="I372" s="638">
        <v>44761</v>
      </c>
      <c r="J372" s="595"/>
      <c r="K372" s="645">
        <v>2023</v>
      </c>
      <c r="L372" t="s">
        <v>254</v>
      </c>
    </row>
    <row r="373" spans="1:12" x14ac:dyDescent="0.25">
      <c r="A373" s="605" t="s">
        <v>29</v>
      </c>
      <c r="B373" s="43" t="s">
        <v>43</v>
      </c>
      <c r="C373" s="595">
        <v>1140</v>
      </c>
      <c r="D373" s="595">
        <v>7.5</v>
      </c>
      <c r="E373" s="595">
        <v>910</v>
      </c>
      <c r="F373" s="595">
        <v>560</v>
      </c>
      <c r="G373" s="182"/>
      <c r="H373" s="638">
        <v>44751</v>
      </c>
      <c r="I373" s="638">
        <v>44761</v>
      </c>
      <c r="J373" s="595"/>
      <c r="K373" s="645">
        <v>2023</v>
      </c>
      <c r="L373" t="s">
        <v>254</v>
      </c>
    </row>
    <row r="374" spans="1:12" x14ac:dyDescent="0.25">
      <c r="A374" s="605" t="s">
        <v>29</v>
      </c>
      <c r="B374" s="43" t="s">
        <v>43</v>
      </c>
      <c r="C374" s="595">
        <v>30</v>
      </c>
      <c r="D374" s="595">
        <v>7.7</v>
      </c>
      <c r="E374" s="595">
        <v>39.5</v>
      </c>
      <c r="F374" s="595">
        <v>570</v>
      </c>
      <c r="G374" s="182"/>
      <c r="H374" s="638">
        <v>44752</v>
      </c>
      <c r="I374" s="638">
        <v>44761</v>
      </c>
      <c r="J374" s="595"/>
      <c r="K374" s="645">
        <v>2023</v>
      </c>
    </row>
    <row r="375" spans="1:12" x14ac:dyDescent="0.25">
      <c r="A375" s="605" t="s">
        <v>29</v>
      </c>
      <c r="B375" s="43" t="s">
        <v>43</v>
      </c>
      <c r="C375" s="595">
        <v>10</v>
      </c>
      <c r="D375" s="595">
        <v>7.7</v>
      </c>
      <c r="E375" s="595">
        <v>9.18</v>
      </c>
      <c r="F375" s="595">
        <v>565</v>
      </c>
      <c r="G375" s="182"/>
      <c r="H375" s="638">
        <v>44753</v>
      </c>
      <c r="I375" s="638">
        <v>44761</v>
      </c>
      <c r="J375" s="595"/>
      <c r="K375" s="645">
        <v>2023</v>
      </c>
    </row>
    <row r="376" spans="1:12" x14ac:dyDescent="0.25">
      <c r="A376" s="605" t="s">
        <v>29</v>
      </c>
      <c r="B376" s="43" t="s">
        <v>43</v>
      </c>
      <c r="C376" s="595">
        <v>13</v>
      </c>
      <c r="D376" s="595">
        <v>7.8</v>
      </c>
      <c r="E376" s="595">
        <v>13.5</v>
      </c>
      <c r="F376" s="595">
        <v>570</v>
      </c>
      <c r="G376" s="182"/>
      <c r="H376" s="638">
        <v>44754</v>
      </c>
      <c r="I376" s="638">
        <v>44761</v>
      </c>
      <c r="J376" s="595"/>
      <c r="K376" s="645">
        <v>2023</v>
      </c>
    </row>
    <row r="377" spans="1:12" x14ac:dyDescent="0.25">
      <c r="A377" s="605" t="s">
        <v>29</v>
      </c>
      <c r="B377" s="43" t="s">
        <v>43</v>
      </c>
      <c r="C377" s="595">
        <v>27</v>
      </c>
      <c r="D377" s="595">
        <v>8</v>
      </c>
      <c r="E377" s="595">
        <v>32.4</v>
      </c>
      <c r="F377" s="595">
        <v>607</v>
      </c>
      <c r="G377" s="182"/>
      <c r="H377" s="638">
        <v>44763</v>
      </c>
      <c r="I377" s="638">
        <v>44775</v>
      </c>
      <c r="J377" s="595"/>
      <c r="K377" s="645">
        <v>2023</v>
      </c>
    </row>
    <row r="378" spans="1:12" x14ac:dyDescent="0.25">
      <c r="A378" s="605" t="s">
        <v>29</v>
      </c>
      <c r="B378" s="43" t="s">
        <v>43</v>
      </c>
      <c r="C378" s="595">
        <v>23</v>
      </c>
      <c r="D378" s="595">
        <v>8</v>
      </c>
      <c r="E378" s="595">
        <v>26.8</v>
      </c>
      <c r="F378" s="595">
        <v>620</v>
      </c>
      <c r="G378" s="182"/>
      <c r="H378" s="638">
        <v>44764</v>
      </c>
      <c r="I378" s="638">
        <v>44775</v>
      </c>
      <c r="J378" s="595"/>
      <c r="K378" s="645">
        <v>2023</v>
      </c>
    </row>
    <row r="379" spans="1:12" x14ac:dyDescent="0.25">
      <c r="A379" s="605" t="s">
        <v>29</v>
      </c>
      <c r="B379" s="43" t="s">
        <v>43</v>
      </c>
      <c r="C379" s="595">
        <v>11</v>
      </c>
      <c r="D379" s="595">
        <v>7.9</v>
      </c>
      <c r="E379" s="595">
        <v>14.5</v>
      </c>
      <c r="F379" s="595">
        <v>802</v>
      </c>
      <c r="G379" s="182"/>
      <c r="H379" s="638">
        <v>44768</v>
      </c>
      <c r="I379" s="638">
        <v>44781</v>
      </c>
      <c r="J379" s="595"/>
      <c r="K379" s="645">
        <v>2023</v>
      </c>
    </row>
    <row r="380" spans="1:12" x14ac:dyDescent="0.25">
      <c r="A380" s="605" t="s">
        <v>29</v>
      </c>
      <c r="B380" s="43" t="s">
        <v>43</v>
      </c>
      <c r="C380" s="595">
        <v>16</v>
      </c>
      <c r="D380" s="595">
        <v>8</v>
      </c>
      <c r="E380" s="595">
        <v>18.600000000000001</v>
      </c>
      <c r="F380" s="595">
        <v>730</v>
      </c>
      <c r="G380" s="182"/>
      <c r="H380" s="638">
        <v>44769</v>
      </c>
      <c r="I380" s="638">
        <v>44781</v>
      </c>
      <c r="J380" s="595"/>
      <c r="K380" s="645">
        <v>2023</v>
      </c>
    </row>
    <row r="381" spans="1:12" x14ac:dyDescent="0.25">
      <c r="A381" s="605" t="s">
        <v>29</v>
      </c>
      <c r="B381" s="43" t="s">
        <v>43</v>
      </c>
      <c r="C381" s="595">
        <v>13</v>
      </c>
      <c r="D381" s="595">
        <v>7.1</v>
      </c>
      <c r="E381" s="595">
        <v>15.8</v>
      </c>
      <c r="F381" s="595">
        <v>1170</v>
      </c>
      <c r="G381" s="182"/>
      <c r="H381" s="638">
        <v>44811</v>
      </c>
      <c r="I381" s="638">
        <v>44825</v>
      </c>
      <c r="J381" s="595"/>
      <c r="K381" s="645">
        <v>2023</v>
      </c>
    </row>
    <row r="382" spans="1:12" x14ac:dyDescent="0.25">
      <c r="A382" s="605" t="s">
        <v>29</v>
      </c>
      <c r="B382" s="43" t="s">
        <v>43</v>
      </c>
      <c r="C382" s="595">
        <v>15</v>
      </c>
      <c r="D382" s="595">
        <v>8.3000000000000007</v>
      </c>
      <c r="E382" s="595">
        <v>15.6</v>
      </c>
      <c r="F382" s="595">
        <v>1060</v>
      </c>
      <c r="G382" s="182"/>
      <c r="H382" s="638">
        <v>44813</v>
      </c>
      <c r="I382" s="638">
        <v>44827</v>
      </c>
      <c r="J382" s="595"/>
      <c r="K382" s="645">
        <v>2023</v>
      </c>
    </row>
    <row r="383" spans="1:12" x14ac:dyDescent="0.25">
      <c r="A383" s="605" t="s">
        <v>29</v>
      </c>
      <c r="B383" s="43" t="s">
        <v>43</v>
      </c>
      <c r="C383" s="595">
        <v>8</v>
      </c>
      <c r="D383" s="595">
        <v>8.4</v>
      </c>
      <c r="E383" s="595">
        <v>8.94</v>
      </c>
      <c r="F383" s="595">
        <v>1040</v>
      </c>
      <c r="G383" s="182"/>
      <c r="H383" s="638">
        <v>44814</v>
      </c>
      <c r="I383" s="638">
        <v>44827</v>
      </c>
      <c r="J383" s="595"/>
      <c r="K383" s="645">
        <v>2023</v>
      </c>
    </row>
    <row r="384" spans="1:12" x14ac:dyDescent="0.25">
      <c r="A384" s="605" t="s">
        <v>29</v>
      </c>
      <c r="B384" s="43" t="s">
        <v>43</v>
      </c>
      <c r="C384" s="595">
        <v>6</v>
      </c>
      <c r="D384" s="595">
        <v>8.3000000000000007</v>
      </c>
      <c r="E384" s="595">
        <v>6.12</v>
      </c>
      <c r="F384" s="595">
        <v>776</v>
      </c>
      <c r="G384" s="182"/>
      <c r="H384" s="638">
        <v>44827</v>
      </c>
      <c r="I384" s="638">
        <v>44844</v>
      </c>
      <c r="J384" s="595"/>
      <c r="K384" s="645">
        <v>2023</v>
      </c>
    </row>
    <row r="385" spans="1:12" x14ac:dyDescent="0.25">
      <c r="A385" s="605" t="s">
        <v>29</v>
      </c>
      <c r="B385" s="43" t="s">
        <v>43</v>
      </c>
      <c r="C385" s="595">
        <v>8</v>
      </c>
      <c r="D385" s="595">
        <v>8.3000000000000007</v>
      </c>
      <c r="E385" s="595">
        <v>8.76</v>
      </c>
      <c r="F385" s="595">
        <v>638</v>
      </c>
      <c r="G385" s="182"/>
      <c r="H385" s="638">
        <v>44828</v>
      </c>
      <c r="I385" s="638">
        <v>44844</v>
      </c>
      <c r="J385" s="595"/>
      <c r="K385" s="645">
        <v>2023</v>
      </c>
    </row>
    <row r="386" spans="1:12" x14ac:dyDescent="0.25">
      <c r="A386" s="605" t="s">
        <v>29</v>
      </c>
      <c r="B386" s="43" t="s">
        <v>43</v>
      </c>
      <c r="C386" s="595">
        <v>9</v>
      </c>
      <c r="D386" s="595">
        <v>7.9</v>
      </c>
      <c r="E386" s="595">
        <v>9.02</v>
      </c>
      <c r="F386" s="595">
        <v>624</v>
      </c>
      <c r="G386" s="182"/>
      <c r="H386" s="638">
        <v>44829</v>
      </c>
      <c r="I386" s="638">
        <v>44844</v>
      </c>
      <c r="J386" s="595"/>
      <c r="K386" s="645">
        <v>2023</v>
      </c>
    </row>
    <row r="387" spans="1:12" x14ac:dyDescent="0.25">
      <c r="A387" s="605" t="s">
        <v>29</v>
      </c>
      <c r="B387" s="43" t="s">
        <v>43</v>
      </c>
      <c r="C387" s="595">
        <v>6</v>
      </c>
      <c r="D387" s="595">
        <v>8.1999999999999993</v>
      </c>
      <c r="E387" s="595">
        <v>6.88</v>
      </c>
      <c r="F387" s="595">
        <v>635</v>
      </c>
      <c r="G387" s="182"/>
      <c r="H387" s="638">
        <v>44832</v>
      </c>
      <c r="I387" s="638">
        <v>44846</v>
      </c>
      <c r="J387" s="595"/>
      <c r="K387" s="645">
        <v>2023</v>
      </c>
    </row>
    <row r="388" spans="1:12" x14ac:dyDescent="0.25">
      <c r="A388" s="605" t="s">
        <v>29</v>
      </c>
      <c r="B388" s="43" t="s">
        <v>43</v>
      </c>
      <c r="C388" s="595">
        <v>6</v>
      </c>
      <c r="D388" s="595">
        <v>7.9</v>
      </c>
      <c r="E388" s="595">
        <v>7.22</v>
      </c>
      <c r="F388" s="595">
        <v>596</v>
      </c>
      <c r="G388" s="182"/>
      <c r="H388" s="638">
        <v>44833</v>
      </c>
      <c r="I388" s="638">
        <v>44846</v>
      </c>
      <c r="J388" s="595"/>
      <c r="K388" s="645">
        <v>2023</v>
      </c>
    </row>
    <row r="389" spans="1:12" x14ac:dyDescent="0.25">
      <c r="A389" s="605" t="s">
        <v>29</v>
      </c>
      <c r="B389" s="43" t="s">
        <v>43</v>
      </c>
      <c r="C389" s="595">
        <v>17</v>
      </c>
      <c r="D389" s="595">
        <v>7.8</v>
      </c>
      <c r="E389" s="595">
        <v>19.5</v>
      </c>
      <c r="F389" s="595">
        <v>533</v>
      </c>
      <c r="G389" s="182"/>
      <c r="H389" s="638">
        <v>44834</v>
      </c>
      <c r="I389" s="638">
        <v>44846</v>
      </c>
      <c r="J389" s="595"/>
      <c r="K389" s="645">
        <v>2023</v>
      </c>
    </row>
    <row r="390" spans="1:12" x14ac:dyDescent="0.25">
      <c r="A390" s="605" t="s">
        <v>29</v>
      </c>
      <c r="B390" s="43" t="s">
        <v>43</v>
      </c>
      <c r="C390" s="595">
        <v>7</v>
      </c>
      <c r="D390" s="595">
        <v>7.9</v>
      </c>
      <c r="E390" s="595">
        <v>7.95</v>
      </c>
      <c r="F390" s="595">
        <v>580</v>
      </c>
      <c r="G390" s="182"/>
      <c r="H390" s="638">
        <v>44835</v>
      </c>
      <c r="I390" s="638">
        <v>44851</v>
      </c>
      <c r="J390" s="595"/>
      <c r="K390" s="645">
        <v>2023</v>
      </c>
    </row>
    <row r="391" spans="1:12" x14ac:dyDescent="0.25">
      <c r="A391" s="605" t="s">
        <v>29</v>
      </c>
      <c r="B391" s="43" t="s">
        <v>43</v>
      </c>
      <c r="C391" s="595">
        <v>13</v>
      </c>
      <c r="D391" s="595">
        <v>6.6</v>
      </c>
      <c r="E391" s="595">
        <v>16.8</v>
      </c>
      <c r="F391" s="595">
        <v>448</v>
      </c>
      <c r="G391" s="182"/>
      <c r="H391" s="638">
        <v>44841</v>
      </c>
      <c r="I391" s="638">
        <v>44854</v>
      </c>
      <c r="J391" s="595"/>
      <c r="K391" s="645">
        <v>2023</v>
      </c>
    </row>
    <row r="392" spans="1:12" x14ac:dyDescent="0.25">
      <c r="A392" s="605" t="s">
        <v>29</v>
      </c>
      <c r="B392" s="43" t="s">
        <v>43</v>
      </c>
      <c r="C392" s="595">
        <v>4</v>
      </c>
      <c r="D392" s="595">
        <v>7.6</v>
      </c>
      <c r="E392" s="595">
        <v>4.17</v>
      </c>
      <c r="F392" s="595">
        <v>453</v>
      </c>
      <c r="G392" s="182"/>
      <c r="H392" s="638">
        <v>44842</v>
      </c>
      <c r="I392" s="638">
        <v>44854</v>
      </c>
      <c r="J392" s="595"/>
      <c r="K392" s="645">
        <v>2023</v>
      </c>
    </row>
    <row r="393" spans="1:12" x14ac:dyDescent="0.25">
      <c r="A393" s="605" t="s">
        <v>29</v>
      </c>
      <c r="B393" s="43" t="s">
        <v>43</v>
      </c>
      <c r="C393" s="595">
        <v>2330</v>
      </c>
      <c r="D393" s="595">
        <v>7.5</v>
      </c>
      <c r="E393" s="595">
        <v>3500</v>
      </c>
      <c r="F393" s="595">
        <v>350</v>
      </c>
      <c r="G393" s="182"/>
      <c r="H393" s="638">
        <v>44843</v>
      </c>
      <c r="I393" s="638">
        <v>44854</v>
      </c>
      <c r="J393" s="595"/>
      <c r="K393" s="645">
        <v>2023</v>
      </c>
      <c r="L393" t="s">
        <v>254</v>
      </c>
    </row>
    <row r="394" spans="1:12" x14ac:dyDescent="0.25">
      <c r="A394" s="605" t="s">
        <v>29</v>
      </c>
      <c r="B394" s="43" t="s">
        <v>43</v>
      </c>
      <c r="C394" s="595">
        <v>3710</v>
      </c>
      <c r="D394" s="595">
        <v>7.7</v>
      </c>
      <c r="E394" s="595">
        <v>5300</v>
      </c>
      <c r="F394" s="595">
        <v>325</v>
      </c>
      <c r="G394" s="182"/>
      <c r="H394" s="638">
        <v>44844</v>
      </c>
      <c r="I394" s="638">
        <v>44854</v>
      </c>
      <c r="J394" s="595"/>
      <c r="K394" s="645">
        <v>2023</v>
      </c>
      <c r="L394" t="s">
        <v>254</v>
      </c>
    </row>
    <row r="395" spans="1:12" x14ac:dyDescent="0.25">
      <c r="A395" s="605" t="s">
        <v>29</v>
      </c>
      <c r="B395" s="43" t="s">
        <v>43</v>
      </c>
      <c r="C395" s="595">
        <v>12</v>
      </c>
      <c r="D395" s="595">
        <v>7.6</v>
      </c>
      <c r="E395" s="595">
        <v>14.2</v>
      </c>
      <c r="F395" s="595">
        <v>410</v>
      </c>
      <c r="G395" s="182"/>
      <c r="H395" s="638">
        <v>44846</v>
      </c>
      <c r="I395" s="638">
        <v>44860</v>
      </c>
      <c r="J395" s="595"/>
      <c r="K395" s="645">
        <v>2023</v>
      </c>
    </row>
    <row r="396" spans="1:12" x14ac:dyDescent="0.25">
      <c r="A396" s="605" t="s">
        <v>29</v>
      </c>
      <c r="B396" s="43" t="s">
        <v>43</v>
      </c>
      <c r="C396" s="595">
        <v>9</v>
      </c>
      <c r="D396" s="595">
        <v>7.6</v>
      </c>
      <c r="E396" s="595">
        <v>12.3</v>
      </c>
      <c r="F396" s="595">
        <v>425</v>
      </c>
      <c r="G396" s="182"/>
      <c r="H396" s="638">
        <v>44847</v>
      </c>
      <c r="I396" s="638">
        <v>44862</v>
      </c>
      <c r="J396" s="595"/>
      <c r="K396" s="645">
        <v>2023</v>
      </c>
    </row>
    <row r="397" spans="1:12" x14ac:dyDescent="0.25">
      <c r="A397" s="605" t="s">
        <v>29</v>
      </c>
      <c r="B397" s="43" t="s">
        <v>43</v>
      </c>
      <c r="C397" s="595">
        <v>16</v>
      </c>
      <c r="D397" s="595">
        <v>7.6</v>
      </c>
      <c r="E397" s="595">
        <v>19.399999999999999</v>
      </c>
      <c r="F397" s="595">
        <v>440</v>
      </c>
      <c r="G397" s="182"/>
      <c r="H397" s="638">
        <v>44848</v>
      </c>
      <c r="I397" s="638">
        <v>44862</v>
      </c>
      <c r="J397" s="595"/>
      <c r="K397" s="645">
        <v>2023</v>
      </c>
    </row>
    <row r="398" spans="1:12" x14ac:dyDescent="0.25">
      <c r="A398" s="605" t="s">
        <v>29</v>
      </c>
      <c r="B398" s="43" t="s">
        <v>43</v>
      </c>
      <c r="C398" s="595">
        <v>13</v>
      </c>
      <c r="D398" s="595">
        <v>7.5</v>
      </c>
      <c r="E398" s="595">
        <v>17</v>
      </c>
      <c r="F398" s="595">
        <v>428</v>
      </c>
      <c r="G398" s="182"/>
      <c r="H398" s="638">
        <v>44858</v>
      </c>
      <c r="I398" s="638">
        <v>44874</v>
      </c>
      <c r="J398" s="595"/>
      <c r="K398" s="645">
        <v>2023</v>
      </c>
    </row>
    <row r="399" spans="1:12" x14ac:dyDescent="0.25">
      <c r="A399" s="605" t="s">
        <v>29</v>
      </c>
      <c r="B399" s="43" t="s">
        <v>43</v>
      </c>
      <c r="C399" s="595">
        <v>1360</v>
      </c>
      <c r="D399" s="595">
        <v>7.6</v>
      </c>
      <c r="E399" s="595">
        <v>1950</v>
      </c>
      <c r="F399" s="595">
        <v>380</v>
      </c>
      <c r="G399" s="182"/>
      <c r="H399" s="638">
        <v>44859</v>
      </c>
      <c r="I399" s="638">
        <v>44874</v>
      </c>
      <c r="J399" s="595"/>
      <c r="K399" s="645">
        <v>2023</v>
      </c>
      <c r="L399" t="s">
        <v>254</v>
      </c>
    </row>
    <row r="400" spans="1:12" x14ac:dyDescent="0.25">
      <c r="A400" s="605" t="s">
        <v>29</v>
      </c>
      <c r="B400" s="43" t="s">
        <v>43</v>
      </c>
      <c r="C400" s="595">
        <v>856</v>
      </c>
      <c r="D400" s="595">
        <v>7.4</v>
      </c>
      <c r="E400" s="595">
        <v>1320</v>
      </c>
      <c r="F400" s="595">
        <v>425</v>
      </c>
      <c r="G400" s="182"/>
      <c r="H400" s="638">
        <v>44860</v>
      </c>
      <c r="I400" s="638">
        <v>44874</v>
      </c>
      <c r="J400" s="595"/>
      <c r="K400" s="645">
        <v>2023</v>
      </c>
      <c r="L400" t="s">
        <v>254</v>
      </c>
    </row>
    <row r="401" spans="1:12" x14ac:dyDescent="0.25">
      <c r="A401" s="605" t="s">
        <v>29</v>
      </c>
      <c r="B401" s="43" t="s">
        <v>43</v>
      </c>
      <c r="C401" s="595">
        <v>1600</v>
      </c>
      <c r="D401" s="595">
        <v>7.5</v>
      </c>
      <c r="E401" s="595">
        <v>2620</v>
      </c>
      <c r="F401" s="595">
        <v>370</v>
      </c>
      <c r="G401" s="182"/>
      <c r="H401" s="638">
        <v>44861</v>
      </c>
      <c r="I401" s="638">
        <v>44874</v>
      </c>
      <c r="J401" s="595"/>
      <c r="K401" s="645">
        <v>2023</v>
      </c>
      <c r="L401" t="s">
        <v>254</v>
      </c>
    </row>
    <row r="402" spans="1:12" x14ac:dyDescent="0.25">
      <c r="A402" s="605" t="s">
        <v>29</v>
      </c>
      <c r="B402" s="43" t="s">
        <v>43</v>
      </c>
      <c r="C402" s="595">
        <v>710</v>
      </c>
      <c r="D402" s="595">
        <v>7.3</v>
      </c>
      <c r="E402" s="595">
        <v>1230</v>
      </c>
      <c r="F402" s="595">
        <v>405</v>
      </c>
      <c r="G402" s="182"/>
      <c r="H402" s="638">
        <v>44862</v>
      </c>
      <c r="I402" s="638">
        <v>44874</v>
      </c>
      <c r="J402" s="595"/>
      <c r="K402" s="645">
        <v>2023</v>
      </c>
      <c r="L402" t="s">
        <v>254</v>
      </c>
    </row>
    <row r="403" spans="1:12" x14ac:dyDescent="0.25">
      <c r="A403" s="605" t="s">
        <v>29</v>
      </c>
      <c r="B403" s="43" t="s">
        <v>43</v>
      </c>
      <c r="C403" s="595">
        <v>17</v>
      </c>
      <c r="D403" s="595">
        <v>7.7</v>
      </c>
      <c r="E403" s="595">
        <v>26.3</v>
      </c>
      <c r="F403" s="595">
        <v>454</v>
      </c>
      <c r="G403" s="182"/>
      <c r="H403" s="638">
        <v>44865</v>
      </c>
      <c r="I403" s="638">
        <v>44874</v>
      </c>
      <c r="J403" s="595"/>
      <c r="K403" s="645">
        <v>2023</v>
      </c>
    </row>
    <row r="404" spans="1:12" x14ac:dyDescent="0.25">
      <c r="A404" s="605" t="s">
        <v>29</v>
      </c>
      <c r="B404" s="43" t="s">
        <v>43</v>
      </c>
      <c r="C404" s="595">
        <v>9</v>
      </c>
      <c r="D404" s="595">
        <v>7.7</v>
      </c>
      <c r="E404" s="595">
        <v>12.2</v>
      </c>
      <c r="F404" s="595">
        <v>452</v>
      </c>
      <c r="G404" s="182"/>
      <c r="H404" s="638">
        <v>44866</v>
      </c>
      <c r="I404" s="638">
        <v>44874</v>
      </c>
      <c r="J404" s="595"/>
      <c r="K404" s="645">
        <v>2023</v>
      </c>
    </row>
    <row r="405" spans="1:12" x14ac:dyDescent="0.25">
      <c r="A405" s="605" t="s">
        <v>29</v>
      </c>
      <c r="B405" s="43" t="s">
        <v>43</v>
      </c>
      <c r="C405" s="595">
        <v>5</v>
      </c>
      <c r="D405" s="595">
        <v>7.8</v>
      </c>
      <c r="E405" s="595">
        <v>6.21</v>
      </c>
      <c r="F405" s="595">
        <v>450</v>
      </c>
      <c r="G405" s="182"/>
      <c r="H405" s="638">
        <v>44867</v>
      </c>
      <c r="I405" s="638">
        <v>44874</v>
      </c>
      <c r="J405" s="595"/>
      <c r="K405" s="645">
        <v>2023</v>
      </c>
    </row>
    <row r="406" spans="1:12" x14ac:dyDescent="0.25">
      <c r="A406" s="605" t="s">
        <v>29</v>
      </c>
      <c r="B406" s="43" t="s">
        <v>43</v>
      </c>
      <c r="C406" s="595">
        <v>21</v>
      </c>
      <c r="D406" s="595">
        <v>8.1999999999999993</v>
      </c>
      <c r="E406" s="595">
        <v>28.6</v>
      </c>
      <c r="F406" s="595">
        <v>435</v>
      </c>
      <c r="G406" s="182"/>
      <c r="H406" s="638">
        <v>44879</v>
      </c>
      <c r="I406" s="638">
        <v>44894</v>
      </c>
      <c r="J406" s="595"/>
      <c r="K406" s="645">
        <v>2023</v>
      </c>
    </row>
    <row r="407" spans="1:12" x14ac:dyDescent="0.25">
      <c r="A407" s="605" t="s">
        <v>29</v>
      </c>
      <c r="B407" s="43" t="s">
        <v>43</v>
      </c>
      <c r="C407" s="595">
        <v>19</v>
      </c>
      <c r="D407" s="595">
        <v>8.3000000000000007</v>
      </c>
      <c r="E407" s="595">
        <v>33.200000000000003</v>
      </c>
      <c r="F407" s="595">
        <v>437</v>
      </c>
      <c r="G407" s="182"/>
      <c r="H407" s="638">
        <v>44880</v>
      </c>
      <c r="I407" s="638">
        <v>44894</v>
      </c>
      <c r="J407" s="595"/>
      <c r="K407" s="645">
        <v>2023</v>
      </c>
    </row>
    <row r="408" spans="1:12" x14ac:dyDescent="0.25">
      <c r="A408" s="605" t="s">
        <v>29</v>
      </c>
      <c r="B408" s="43" t="s">
        <v>43</v>
      </c>
      <c r="C408" s="595">
        <v>4</v>
      </c>
      <c r="D408" s="595">
        <v>7.8</v>
      </c>
      <c r="E408" s="595">
        <v>4.8899999999999997</v>
      </c>
      <c r="F408" s="595">
        <v>438</v>
      </c>
      <c r="G408" s="182"/>
      <c r="H408" s="638">
        <v>44881</v>
      </c>
      <c r="I408" s="638">
        <v>44894</v>
      </c>
      <c r="J408" s="595"/>
      <c r="K408" s="645">
        <v>2023</v>
      </c>
    </row>
    <row r="409" spans="1:12" x14ac:dyDescent="0.25">
      <c r="A409" s="605" t="s">
        <v>29</v>
      </c>
      <c r="B409" s="43" t="s">
        <v>43</v>
      </c>
      <c r="C409" s="595">
        <v>18</v>
      </c>
      <c r="D409" s="595">
        <v>7.8</v>
      </c>
      <c r="E409" s="595">
        <v>20.6</v>
      </c>
      <c r="F409" s="595">
        <v>456</v>
      </c>
      <c r="G409" s="182"/>
      <c r="H409" s="638">
        <v>44882</v>
      </c>
      <c r="I409" s="638">
        <v>44894</v>
      </c>
      <c r="J409" s="595"/>
      <c r="K409" s="645">
        <v>2023</v>
      </c>
    </row>
    <row r="410" spans="1:12" x14ac:dyDescent="0.25">
      <c r="A410" s="605" t="s">
        <v>29</v>
      </c>
      <c r="B410" s="43" t="s">
        <v>43</v>
      </c>
      <c r="C410" s="595">
        <v>4</v>
      </c>
      <c r="D410" s="595">
        <v>7.6</v>
      </c>
      <c r="E410" s="595">
        <v>5.15</v>
      </c>
      <c r="F410" s="595">
        <v>660</v>
      </c>
      <c r="G410" s="182"/>
      <c r="H410" s="638">
        <v>44945</v>
      </c>
      <c r="I410" s="638">
        <v>44960</v>
      </c>
      <c r="J410" s="595"/>
      <c r="K410" s="645">
        <v>2023</v>
      </c>
    </row>
    <row r="411" spans="1:12" x14ac:dyDescent="0.25">
      <c r="A411" s="605" t="s">
        <v>29</v>
      </c>
      <c r="B411" s="43" t="s">
        <v>43</v>
      </c>
      <c r="C411" s="595">
        <v>18</v>
      </c>
      <c r="D411" s="595">
        <v>8.4</v>
      </c>
      <c r="E411" s="595">
        <v>20.100000000000001</v>
      </c>
      <c r="F411" s="595">
        <v>450</v>
      </c>
      <c r="G411" s="182"/>
      <c r="H411" s="638">
        <v>44946</v>
      </c>
      <c r="I411" s="638">
        <v>44960</v>
      </c>
      <c r="J411" s="595"/>
      <c r="K411" s="645">
        <v>2023</v>
      </c>
    </row>
    <row r="412" spans="1:12" x14ac:dyDescent="0.25">
      <c r="A412" s="605" t="s">
        <v>29</v>
      </c>
      <c r="B412" s="43" t="s">
        <v>43</v>
      </c>
      <c r="C412" s="595">
        <v>10</v>
      </c>
      <c r="D412" s="595">
        <v>8.1999999999999993</v>
      </c>
      <c r="E412" s="595">
        <v>10.7</v>
      </c>
      <c r="F412" s="595">
        <v>460</v>
      </c>
      <c r="G412" s="182"/>
      <c r="H412" s="638">
        <v>44947</v>
      </c>
      <c r="I412" s="638">
        <v>44963</v>
      </c>
      <c r="J412" s="595"/>
      <c r="K412" s="645">
        <v>2023</v>
      </c>
    </row>
    <row r="413" spans="1:12" x14ac:dyDescent="0.25">
      <c r="A413" s="605" t="s">
        <v>29</v>
      </c>
      <c r="B413" s="43" t="s">
        <v>43</v>
      </c>
      <c r="C413" s="595">
        <v>11</v>
      </c>
      <c r="D413" s="595">
        <v>7.8</v>
      </c>
      <c r="E413" s="595">
        <v>14.2</v>
      </c>
      <c r="F413" s="595">
        <v>433</v>
      </c>
      <c r="G413" s="182"/>
      <c r="H413" s="638">
        <v>44948</v>
      </c>
      <c r="I413" s="638">
        <v>44963</v>
      </c>
      <c r="J413" s="595"/>
      <c r="K413" s="645">
        <v>2023</v>
      </c>
    </row>
    <row r="414" spans="1:12" x14ac:dyDescent="0.25">
      <c r="A414" s="605" t="s">
        <v>29</v>
      </c>
      <c r="B414" s="43" t="s">
        <v>43</v>
      </c>
      <c r="C414" s="595">
        <v>6</v>
      </c>
      <c r="D414" s="595">
        <v>8</v>
      </c>
      <c r="E414" s="595">
        <v>7.15</v>
      </c>
      <c r="F414" s="595">
        <v>413</v>
      </c>
      <c r="G414" s="182"/>
      <c r="H414" s="638">
        <v>44949</v>
      </c>
      <c r="I414" s="638">
        <v>44963</v>
      </c>
      <c r="J414" s="595"/>
      <c r="K414" s="645">
        <v>2023</v>
      </c>
    </row>
    <row r="415" spans="1:12" x14ac:dyDescent="0.25">
      <c r="A415" s="605" t="s">
        <v>29</v>
      </c>
      <c r="B415" s="43" t="s">
        <v>43</v>
      </c>
      <c r="C415" s="595">
        <v>6</v>
      </c>
      <c r="D415" s="595">
        <v>7.9</v>
      </c>
      <c r="E415" s="595">
        <v>6.92</v>
      </c>
      <c r="F415" s="595">
        <v>363</v>
      </c>
      <c r="G415" s="182"/>
      <c r="H415" s="638">
        <v>44954</v>
      </c>
      <c r="I415" s="638">
        <v>44977</v>
      </c>
      <c r="J415" s="595"/>
      <c r="K415" s="645">
        <v>2023</v>
      </c>
    </row>
    <row r="416" spans="1:12" x14ac:dyDescent="0.25">
      <c r="A416" s="605" t="s">
        <v>29</v>
      </c>
      <c r="B416" s="43" t="s">
        <v>43</v>
      </c>
      <c r="C416" s="595">
        <v>1</v>
      </c>
      <c r="D416" s="595">
        <v>7.6</v>
      </c>
      <c r="E416" s="595">
        <v>1.54</v>
      </c>
      <c r="F416" s="595">
        <v>402</v>
      </c>
      <c r="G416" s="182"/>
      <c r="H416" s="638">
        <v>44955</v>
      </c>
      <c r="I416" s="638">
        <v>44977</v>
      </c>
      <c r="J416" s="595"/>
      <c r="K416" s="645">
        <v>2023</v>
      </c>
    </row>
    <row r="417" spans="1:11" x14ac:dyDescent="0.25">
      <c r="A417" s="605" t="s">
        <v>29</v>
      </c>
      <c r="B417" s="43" t="s">
        <v>43</v>
      </c>
      <c r="C417" s="595">
        <v>15</v>
      </c>
      <c r="D417" s="595">
        <v>7.7</v>
      </c>
      <c r="E417" s="595">
        <v>15.5</v>
      </c>
      <c r="F417" s="595">
        <v>416</v>
      </c>
      <c r="G417" s="182"/>
      <c r="H417" s="638">
        <v>44956</v>
      </c>
      <c r="I417" s="638">
        <v>44977</v>
      </c>
      <c r="J417" s="595"/>
      <c r="K417" s="645">
        <v>2023</v>
      </c>
    </row>
    <row r="418" spans="1:11" x14ac:dyDescent="0.25">
      <c r="A418" s="605" t="s">
        <v>29</v>
      </c>
      <c r="B418" s="43" t="s">
        <v>43</v>
      </c>
      <c r="C418" s="595">
        <v>3</v>
      </c>
      <c r="D418" s="595">
        <v>7.7</v>
      </c>
      <c r="E418" s="595">
        <v>2.4900000000000002</v>
      </c>
      <c r="F418" s="595">
        <v>348</v>
      </c>
      <c r="G418" s="182"/>
      <c r="H418" s="638">
        <v>44957</v>
      </c>
      <c r="I418" s="638">
        <v>44977</v>
      </c>
      <c r="J418" s="595"/>
      <c r="K418" s="645">
        <v>2023</v>
      </c>
    </row>
    <row r="419" spans="1:11" x14ac:dyDescent="0.25">
      <c r="A419" s="605" t="s">
        <v>29</v>
      </c>
      <c r="B419" s="43" t="s">
        <v>43</v>
      </c>
      <c r="C419" s="595">
        <v>4</v>
      </c>
      <c r="D419" s="595">
        <v>8.1</v>
      </c>
      <c r="E419" s="595">
        <v>4.12</v>
      </c>
      <c r="F419" s="595">
        <v>420</v>
      </c>
      <c r="G419" s="182"/>
      <c r="H419" s="638">
        <v>44972</v>
      </c>
      <c r="I419" s="638">
        <v>44988</v>
      </c>
      <c r="J419" s="595"/>
      <c r="K419" s="645">
        <v>2023</v>
      </c>
    </row>
    <row r="420" spans="1:11" x14ac:dyDescent="0.25">
      <c r="A420" s="605" t="s">
        <v>29</v>
      </c>
      <c r="B420" s="43" t="s">
        <v>43</v>
      </c>
      <c r="C420" s="595">
        <v>21</v>
      </c>
      <c r="D420" s="595">
        <v>7.8</v>
      </c>
      <c r="E420" s="595">
        <v>24.3</v>
      </c>
      <c r="F420" s="595">
        <v>440</v>
      </c>
      <c r="G420" s="182"/>
      <c r="H420" s="638">
        <v>44973</v>
      </c>
      <c r="I420" s="638">
        <v>44988</v>
      </c>
      <c r="J420" s="595"/>
      <c r="K420" s="645">
        <v>2023</v>
      </c>
    </row>
    <row r="421" spans="1:11" x14ac:dyDescent="0.25">
      <c r="A421" s="605" t="s">
        <v>29</v>
      </c>
      <c r="B421" s="43" t="s">
        <v>43</v>
      </c>
      <c r="C421" s="595">
        <v>17</v>
      </c>
      <c r="D421" s="595">
        <v>8.1999999999999993</v>
      </c>
      <c r="E421" s="595">
        <v>19.7</v>
      </c>
      <c r="F421" s="595">
        <v>478</v>
      </c>
      <c r="G421" s="182"/>
      <c r="H421" s="638">
        <v>44975</v>
      </c>
      <c r="I421" s="638">
        <v>44988</v>
      </c>
      <c r="J421" s="595"/>
      <c r="K421" s="645">
        <v>2023</v>
      </c>
    </row>
    <row r="422" spans="1:11" x14ac:dyDescent="0.25">
      <c r="A422" s="605" t="s">
        <v>29</v>
      </c>
      <c r="B422" s="43" t="s">
        <v>43</v>
      </c>
      <c r="C422" s="595">
        <v>2</v>
      </c>
      <c r="D422" s="595">
        <v>8.1999999999999993</v>
      </c>
      <c r="E422" s="595">
        <v>2.84</v>
      </c>
      <c r="F422" s="595">
        <v>466</v>
      </c>
      <c r="G422" s="182"/>
      <c r="H422" s="638">
        <v>44976</v>
      </c>
      <c r="I422" s="638">
        <v>44988</v>
      </c>
      <c r="J422" s="595"/>
      <c r="K422" s="645">
        <v>2023</v>
      </c>
    </row>
    <row r="423" spans="1:11" x14ac:dyDescent="0.25">
      <c r="A423" s="605" t="s">
        <v>29</v>
      </c>
      <c r="B423" s="43" t="s">
        <v>43</v>
      </c>
      <c r="C423" s="595">
        <v>2</v>
      </c>
      <c r="D423" s="595">
        <v>7</v>
      </c>
      <c r="E423" s="595">
        <v>1.58</v>
      </c>
      <c r="F423" s="595">
        <v>502</v>
      </c>
      <c r="G423" s="182"/>
      <c r="H423" s="638">
        <v>44980</v>
      </c>
      <c r="I423" s="638">
        <v>44998</v>
      </c>
      <c r="J423" s="595"/>
      <c r="K423" s="645">
        <v>2023</v>
      </c>
    </row>
    <row r="424" spans="1:11" x14ac:dyDescent="0.25">
      <c r="A424" s="605" t="s">
        <v>29</v>
      </c>
      <c r="B424" s="43" t="s">
        <v>43</v>
      </c>
      <c r="C424" s="595">
        <v>4</v>
      </c>
      <c r="D424" s="595">
        <v>7.7</v>
      </c>
      <c r="E424" s="595">
        <v>4.0999999999999996</v>
      </c>
      <c r="F424" s="595">
        <v>393</v>
      </c>
      <c r="G424" s="182"/>
      <c r="H424" s="638">
        <v>44981</v>
      </c>
      <c r="I424" s="638">
        <v>44998</v>
      </c>
      <c r="J424" s="595"/>
      <c r="K424" s="645">
        <v>2023</v>
      </c>
    </row>
    <row r="425" spans="1:11" x14ac:dyDescent="0.25">
      <c r="A425" s="605" t="s">
        <v>29</v>
      </c>
      <c r="B425" s="43" t="s">
        <v>43</v>
      </c>
      <c r="C425" s="595">
        <v>18</v>
      </c>
      <c r="D425" s="595">
        <v>8</v>
      </c>
      <c r="E425" s="595">
        <v>19.8</v>
      </c>
      <c r="F425" s="595">
        <v>410</v>
      </c>
      <c r="G425" s="182"/>
      <c r="H425" s="638">
        <v>44982</v>
      </c>
      <c r="I425" s="638">
        <v>44998</v>
      </c>
      <c r="J425" s="595"/>
      <c r="K425" s="645">
        <v>2023</v>
      </c>
    </row>
    <row r="426" spans="1:11" x14ac:dyDescent="0.25">
      <c r="A426" s="605" t="s">
        <v>29</v>
      </c>
      <c r="B426" s="43" t="s">
        <v>43</v>
      </c>
      <c r="C426" s="595">
        <v>1</v>
      </c>
      <c r="D426" s="595">
        <v>6.8</v>
      </c>
      <c r="E426" s="595">
        <v>1.07</v>
      </c>
      <c r="F426" s="595">
        <v>452</v>
      </c>
      <c r="G426" s="182"/>
      <c r="H426" s="638">
        <v>44984</v>
      </c>
      <c r="I426" s="638">
        <v>45001</v>
      </c>
      <c r="J426" s="595"/>
      <c r="K426" s="645">
        <v>2023</v>
      </c>
    </row>
    <row r="427" spans="1:11" x14ac:dyDescent="0.25">
      <c r="A427" s="605" t="s">
        <v>29</v>
      </c>
      <c r="B427" s="43" t="s">
        <v>43</v>
      </c>
      <c r="C427" s="595">
        <v>18</v>
      </c>
      <c r="D427" s="595">
        <v>7.7</v>
      </c>
      <c r="E427" s="595">
        <v>26.1</v>
      </c>
      <c r="F427" s="595">
        <v>630</v>
      </c>
      <c r="G427" s="182"/>
      <c r="H427" s="638">
        <v>45236</v>
      </c>
      <c r="I427" s="638">
        <v>45238</v>
      </c>
      <c r="J427" s="595"/>
      <c r="K427" s="645">
        <v>2023</v>
      </c>
    </row>
    <row r="428" spans="1:11" x14ac:dyDescent="0.25">
      <c r="A428" s="605" t="s">
        <v>29</v>
      </c>
      <c r="B428" s="43" t="s">
        <v>43</v>
      </c>
      <c r="C428" s="595">
        <v>8</v>
      </c>
      <c r="D428" s="595">
        <v>7.6</v>
      </c>
      <c r="E428" s="595">
        <v>9.26</v>
      </c>
      <c r="F428" s="595">
        <v>590</v>
      </c>
      <c r="G428" s="182"/>
      <c r="H428" s="638">
        <v>45237</v>
      </c>
      <c r="I428" s="638">
        <v>45238</v>
      </c>
      <c r="J428" s="595"/>
      <c r="K428" s="645">
        <v>2023</v>
      </c>
    </row>
    <row r="429" spans="1:11" x14ac:dyDescent="0.25">
      <c r="A429" s="605" t="s">
        <v>29</v>
      </c>
      <c r="B429" s="43" t="s">
        <v>43</v>
      </c>
      <c r="C429" s="595">
        <v>5</v>
      </c>
      <c r="D429" s="595">
        <v>7.6</v>
      </c>
      <c r="E429" s="595">
        <v>4.68</v>
      </c>
      <c r="F429" s="595">
        <v>576</v>
      </c>
      <c r="G429" s="182"/>
      <c r="H429" s="638">
        <v>45239</v>
      </c>
      <c r="I429" s="638">
        <v>45247</v>
      </c>
      <c r="J429" s="595"/>
      <c r="K429" s="645">
        <v>2023</v>
      </c>
    </row>
    <row r="430" spans="1:11" x14ac:dyDescent="0.25">
      <c r="A430" s="605" t="s">
        <v>29</v>
      </c>
      <c r="B430" s="43" t="s">
        <v>43</v>
      </c>
      <c r="C430" s="595">
        <v>4</v>
      </c>
      <c r="D430" s="595">
        <v>7.8</v>
      </c>
      <c r="E430" s="595">
        <v>4.1399999999999997</v>
      </c>
      <c r="F430" s="595">
        <v>580</v>
      </c>
      <c r="G430" s="182"/>
      <c r="H430" s="638">
        <v>45240</v>
      </c>
      <c r="I430" s="638">
        <v>45247</v>
      </c>
      <c r="J430" s="595"/>
      <c r="K430" s="645">
        <v>2023</v>
      </c>
    </row>
    <row r="431" spans="1:11" x14ac:dyDescent="0.25">
      <c r="A431" s="605" t="s">
        <v>29</v>
      </c>
      <c r="B431" s="43" t="s">
        <v>43</v>
      </c>
      <c r="C431" s="595">
        <v>9</v>
      </c>
      <c r="D431" s="595">
        <v>7.8</v>
      </c>
      <c r="E431" s="595">
        <v>10.199999999999999</v>
      </c>
      <c r="F431" s="595">
        <v>578</v>
      </c>
      <c r="G431" s="182"/>
      <c r="H431" s="638">
        <v>45241</v>
      </c>
      <c r="I431" s="638">
        <v>45247</v>
      </c>
      <c r="J431" s="595"/>
      <c r="K431" s="645">
        <v>2023</v>
      </c>
    </row>
    <row r="432" spans="1:11" x14ac:dyDescent="0.25">
      <c r="A432" s="605" t="s">
        <v>29</v>
      </c>
      <c r="B432" s="43" t="s">
        <v>43</v>
      </c>
      <c r="C432" s="595" t="s">
        <v>103</v>
      </c>
      <c r="D432" s="595">
        <v>8.3000000000000007</v>
      </c>
      <c r="E432" s="595">
        <v>0.45</v>
      </c>
      <c r="F432" s="595">
        <v>625</v>
      </c>
      <c r="G432" s="182"/>
      <c r="H432" s="638">
        <v>45255</v>
      </c>
      <c r="I432" s="638">
        <v>45282</v>
      </c>
      <c r="J432" s="595"/>
      <c r="K432" s="645">
        <v>2023</v>
      </c>
    </row>
    <row r="433" spans="1:11" x14ac:dyDescent="0.25">
      <c r="A433" s="605" t="s">
        <v>29</v>
      </c>
      <c r="B433" s="43" t="s">
        <v>43</v>
      </c>
      <c r="C433" s="595" t="s">
        <v>103</v>
      </c>
      <c r="D433" s="595">
        <v>8.3000000000000007</v>
      </c>
      <c r="E433" s="595">
        <v>0.34</v>
      </c>
      <c r="F433" s="595">
        <v>629</v>
      </c>
      <c r="G433" s="182"/>
      <c r="H433" s="638">
        <v>45256</v>
      </c>
      <c r="I433" s="638">
        <v>45282</v>
      </c>
      <c r="J433" s="595"/>
      <c r="K433" s="645">
        <v>2023</v>
      </c>
    </row>
    <row r="434" spans="1:11" x14ac:dyDescent="0.25">
      <c r="A434" s="605" t="s">
        <v>29</v>
      </c>
      <c r="B434" s="43" t="s">
        <v>43</v>
      </c>
      <c r="C434" s="595" t="s">
        <v>103</v>
      </c>
      <c r="D434" s="595">
        <v>8.4</v>
      </c>
      <c r="E434" s="595">
        <v>0.88</v>
      </c>
      <c r="F434" s="595">
        <v>620</v>
      </c>
      <c r="G434" s="182"/>
      <c r="H434" s="638">
        <v>45257</v>
      </c>
      <c r="I434" s="638">
        <v>45282</v>
      </c>
      <c r="J434" s="595"/>
      <c r="K434" s="645">
        <v>2023</v>
      </c>
    </row>
    <row r="435" spans="1:11" x14ac:dyDescent="0.25">
      <c r="A435" s="605" t="s">
        <v>29</v>
      </c>
      <c r="B435" s="43" t="s">
        <v>43</v>
      </c>
      <c r="C435" s="595" t="s">
        <v>103</v>
      </c>
      <c r="D435" s="595">
        <v>8.1</v>
      </c>
      <c r="E435" s="595">
        <v>0.25</v>
      </c>
      <c r="F435" s="595">
        <v>618</v>
      </c>
      <c r="G435" s="182"/>
      <c r="H435" s="638">
        <v>45259</v>
      </c>
      <c r="I435" s="638">
        <v>45282</v>
      </c>
      <c r="J435" s="595"/>
      <c r="K435" s="645">
        <v>2023</v>
      </c>
    </row>
    <row r="436" spans="1:11" x14ac:dyDescent="0.25">
      <c r="A436" s="605" t="s">
        <v>29</v>
      </c>
      <c r="B436" s="43" t="s">
        <v>43</v>
      </c>
      <c r="C436" s="595">
        <v>4</v>
      </c>
      <c r="D436" s="595">
        <v>8.3000000000000007</v>
      </c>
      <c r="E436" s="595">
        <v>5.95</v>
      </c>
      <c r="F436" s="595">
        <v>590</v>
      </c>
      <c r="G436" s="182"/>
      <c r="H436" s="638">
        <v>45260</v>
      </c>
      <c r="I436" s="638">
        <v>45282</v>
      </c>
      <c r="J436" s="595"/>
      <c r="K436" s="645">
        <v>2023</v>
      </c>
    </row>
    <row r="437" spans="1:11" x14ac:dyDescent="0.25">
      <c r="A437" s="605" t="s">
        <v>29</v>
      </c>
      <c r="B437" s="43" t="s">
        <v>43</v>
      </c>
      <c r="C437" s="595" t="s">
        <v>103</v>
      </c>
      <c r="D437" s="595">
        <v>8.1999999999999993</v>
      </c>
      <c r="E437" s="595">
        <v>0.55000000000000004</v>
      </c>
      <c r="F437" s="595">
        <v>587</v>
      </c>
      <c r="G437" s="182"/>
      <c r="H437" s="638">
        <v>45262</v>
      </c>
      <c r="I437" s="638">
        <v>45282</v>
      </c>
      <c r="J437" s="595"/>
      <c r="K437" s="645">
        <v>2023</v>
      </c>
    </row>
    <row r="438" spans="1:11" x14ac:dyDescent="0.25">
      <c r="A438" s="605" t="s">
        <v>29</v>
      </c>
      <c r="B438" s="43" t="s">
        <v>43</v>
      </c>
      <c r="C438" s="595" t="s">
        <v>103</v>
      </c>
      <c r="D438" s="595">
        <v>8.3000000000000007</v>
      </c>
      <c r="E438" s="595">
        <v>0.59</v>
      </c>
      <c r="F438" s="595">
        <v>571</v>
      </c>
      <c r="G438" s="182"/>
      <c r="H438" s="638">
        <v>45263</v>
      </c>
      <c r="I438" s="638">
        <v>45282</v>
      </c>
      <c r="J438" s="595"/>
      <c r="K438" s="645">
        <v>2023</v>
      </c>
    </row>
    <row r="439" spans="1:11" x14ac:dyDescent="0.25">
      <c r="A439" s="605" t="s">
        <v>29</v>
      </c>
      <c r="B439" s="43" t="s">
        <v>43</v>
      </c>
      <c r="C439" s="595">
        <v>73</v>
      </c>
      <c r="D439" s="595">
        <v>8.4</v>
      </c>
      <c r="E439" s="595">
        <v>120</v>
      </c>
      <c r="F439" s="595">
        <v>540</v>
      </c>
      <c r="G439" s="182"/>
      <c r="H439" s="638">
        <v>45281</v>
      </c>
      <c r="I439" s="638">
        <v>45308</v>
      </c>
      <c r="J439" s="595"/>
      <c r="K439" s="645">
        <v>2023</v>
      </c>
    </row>
    <row r="440" spans="1:11" x14ac:dyDescent="0.25">
      <c r="A440" s="605" t="s">
        <v>29</v>
      </c>
      <c r="B440" s="43" t="s">
        <v>43</v>
      </c>
      <c r="C440" s="595">
        <v>1190</v>
      </c>
      <c r="D440" s="595">
        <v>7.9</v>
      </c>
      <c r="E440" s="595">
        <v>2030</v>
      </c>
      <c r="F440" s="595">
        <v>430</v>
      </c>
      <c r="G440" s="182"/>
      <c r="H440" s="638">
        <v>45282</v>
      </c>
      <c r="I440" s="638">
        <v>45308</v>
      </c>
      <c r="J440" s="595"/>
      <c r="K440" s="645">
        <v>2023</v>
      </c>
    </row>
    <row r="441" spans="1:11" x14ac:dyDescent="0.25">
      <c r="A441" s="605" t="s">
        <v>29</v>
      </c>
      <c r="B441" s="43" t="s">
        <v>43</v>
      </c>
      <c r="C441" s="595">
        <v>1020</v>
      </c>
      <c r="D441" s="595">
        <v>7.7</v>
      </c>
      <c r="E441" s="595">
        <v>1700</v>
      </c>
      <c r="F441" s="595">
        <v>410</v>
      </c>
      <c r="G441" s="182"/>
      <c r="H441" s="638">
        <v>45283</v>
      </c>
      <c r="I441" s="638">
        <v>45308</v>
      </c>
      <c r="J441" s="595"/>
      <c r="K441" s="645">
        <v>2023</v>
      </c>
    </row>
    <row r="442" spans="1:11" ht="15.75" thickBot="1" x14ac:dyDescent="0.3">
      <c r="A442" s="605" t="s">
        <v>29</v>
      </c>
      <c r="B442" s="43" t="s">
        <v>43</v>
      </c>
      <c r="C442" s="595">
        <v>810</v>
      </c>
      <c r="D442" s="595">
        <v>7.6</v>
      </c>
      <c r="E442" s="595">
        <v>1350</v>
      </c>
      <c r="F442" s="595">
        <v>425</v>
      </c>
      <c r="G442" s="182"/>
      <c r="H442" s="638">
        <v>45284</v>
      </c>
      <c r="I442" s="638">
        <v>45308</v>
      </c>
      <c r="J442" s="595"/>
      <c r="K442" s="645">
        <v>2023</v>
      </c>
    </row>
    <row r="443" spans="1:11" x14ac:dyDescent="0.25">
      <c r="A443" s="380" t="s">
        <v>226</v>
      </c>
      <c r="B443" s="583">
        <v>12</v>
      </c>
      <c r="C443" s="583">
        <v>12</v>
      </c>
      <c r="D443" s="583">
        <v>12</v>
      </c>
      <c r="E443" s="583">
        <v>12</v>
      </c>
      <c r="F443" s="583">
        <v>12</v>
      </c>
      <c r="G443" s="585"/>
      <c r="H443" s="586"/>
      <c r="I443" s="401"/>
      <c r="J443" s="401"/>
      <c r="K443" s="640">
        <v>2023</v>
      </c>
    </row>
    <row r="444" spans="1:11" x14ac:dyDescent="0.25">
      <c r="A444" s="372" t="s">
        <v>150</v>
      </c>
      <c r="B444" s="457">
        <f>COUNTA(B320:B442)</f>
        <v>123</v>
      </c>
      <c r="C444" s="457">
        <f>COUNTA(C320:C442)</f>
        <v>123</v>
      </c>
      <c r="D444" s="457">
        <f>COUNTA(D320:D442)</f>
        <v>123</v>
      </c>
      <c r="E444" s="457">
        <f>COUNTA(E320:E442)</f>
        <v>123</v>
      </c>
      <c r="F444" s="457">
        <f>COUNTA(F320:F442)</f>
        <v>123</v>
      </c>
      <c r="G444" s="457"/>
      <c r="H444" s="451"/>
      <c r="I444" s="451"/>
      <c r="J444" s="451"/>
      <c r="K444" s="641">
        <v>2023</v>
      </c>
    </row>
    <row r="445" spans="1:11" x14ac:dyDescent="0.25">
      <c r="A445" s="372" t="s">
        <v>151</v>
      </c>
      <c r="B445" s="457">
        <f>MINA(B320:B442)</f>
        <v>0</v>
      </c>
      <c r="C445" s="457">
        <f>MINA(C320:C442)</f>
        <v>0</v>
      </c>
      <c r="D445" s="457">
        <f>MINA(D320:D442)</f>
        <v>6.6</v>
      </c>
      <c r="E445" s="457">
        <f>MINA(E320:E442)</f>
        <v>0.25</v>
      </c>
      <c r="F445" s="457">
        <f>MINA(F320:F442)</f>
        <v>183</v>
      </c>
      <c r="G445" s="457"/>
      <c r="H445" s="451"/>
      <c r="I445" s="451"/>
      <c r="J445" s="451"/>
      <c r="K445" s="641">
        <v>2023</v>
      </c>
    </row>
    <row r="446" spans="1:11" x14ac:dyDescent="0.25">
      <c r="A446" s="372" t="s">
        <v>152</v>
      </c>
      <c r="B446" s="483">
        <f>AVERAGEA(B320:B442)</f>
        <v>0</v>
      </c>
      <c r="C446" s="483">
        <f>AVERAGEA(C320:C442)</f>
        <v>619.09756097560978</v>
      </c>
      <c r="D446" s="483">
        <f>AVERAGEA(D320:D442)</f>
        <v>7.726016260162603</v>
      </c>
      <c r="E446" s="483">
        <f>AVERAGEA(E320:E442)</f>
        <v>878.46837398373987</v>
      </c>
      <c r="F446" s="483">
        <f>AVERAGEA(F320:F442)</f>
        <v>503.869918699187</v>
      </c>
      <c r="G446" s="458"/>
      <c r="H446" s="451"/>
      <c r="I446" s="451"/>
      <c r="J446" s="451"/>
      <c r="K446" s="641">
        <v>2023</v>
      </c>
    </row>
    <row r="447" spans="1:11" ht="15.75" thickBot="1" x14ac:dyDescent="0.3">
      <c r="A447" s="386" t="s">
        <v>153</v>
      </c>
      <c r="B447" s="480">
        <f>MAXA(B320:B442)</f>
        <v>0</v>
      </c>
      <c r="C447" s="480">
        <f>MAXA(C320:C442)</f>
        <v>4820</v>
      </c>
      <c r="D447" s="480">
        <f>MAXA(D320:D442)</f>
        <v>8.4</v>
      </c>
      <c r="E447" s="480">
        <f>MAXA(E320:E442)</f>
        <v>6800</v>
      </c>
      <c r="F447" s="480">
        <f>MAXA(F320:F442)</f>
        <v>1170</v>
      </c>
      <c r="G447" s="480"/>
      <c r="H447" s="481"/>
      <c r="I447" s="481"/>
      <c r="J447" s="451"/>
      <c r="K447" s="681">
        <v>2023</v>
      </c>
    </row>
    <row r="448" spans="1:11" x14ac:dyDescent="0.25">
      <c r="A448" s="605" t="s">
        <v>29</v>
      </c>
      <c r="B448" s="595" t="s">
        <v>43</v>
      </c>
      <c r="C448" s="595">
        <v>3</v>
      </c>
      <c r="D448" s="595">
        <v>7.6</v>
      </c>
      <c r="E448" s="595">
        <v>4.8499999999999996</v>
      </c>
      <c r="F448" s="595">
        <v>450</v>
      </c>
      <c r="G448" s="182"/>
      <c r="H448" s="638">
        <v>45293</v>
      </c>
      <c r="I448" s="638">
        <v>45308</v>
      </c>
      <c r="J448" s="595"/>
      <c r="K448" s="641">
        <v>2024</v>
      </c>
    </row>
    <row r="449" spans="1:11" x14ac:dyDescent="0.25">
      <c r="A449" s="605" t="s">
        <v>29</v>
      </c>
      <c r="B449" s="595" t="s">
        <v>43</v>
      </c>
      <c r="C449" s="595">
        <v>6</v>
      </c>
      <c r="D449" s="595">
        <v>7</v>
      </c>
      <c r="E449" s="595">
        <v>8.75</v>
      </c>
      <c r="F449" s="595">
        <v>470</v>
      </c>
      <c r="G449" s="182"/>
      <c r="H449" s="638">
        <v>45300</v>
      </c>
      <c r="I449" s="638">
        <v>45313</v>
      </c>
      <c r="J449" s="595"/>
      <c r="K449" s="641">
        <v>2024</v>
      </c>
    </row>
    <row r="450" spans="1:11" x14ac:dyDescent="0.25">
      <c r="A450" s="605" t="s">
        <v>29</v>
      </c>
      <c r="B450" s="595" t="s">
        <v>43</v>
      </c>
      <c r="C450" s="595">
        <v>1</v>
      </c>
      <c r="D450" s="595">
        <v>7.6</v>
      </c>
      <c r="E450" s="595">
        <v>3.3</v>
      </c>
      <c r="F450" s="595">
        <v>475</v>
      </c>
      <c r="G450" s="182"/>
      <c r="H450" s="638">
        <v>45301</v>
      </c>
      <c r="I450" s="638">
        <v>45313</v>
      </c>
      <c r="J450" s="595"/>
      <c r="K450" s="641">
        <v>2024</v>
      </c>
    </row>
    <row r="451" spans="1:11" x14ac:dyDescent="0.25">
      <c r="A451" s="605" t="s">
        <v>29</v>
      </c>
      <c r="B451" s="595" t="s">
        <v>43</v>
      </c>
      <c r="C451" s="595">
        <v>2</v>
      </c>
      <c r="D451" s="595">
        <v>8.4</v>
      </c>
      <c r="E451" s="595">
        <v>3.6</v>
      </c>
      <c r="F451" s="595">
        <v>478</v>
      </c>
      <c r="G451" s="182"/>
      <c r="H451" s="638">
        <v>45306</v>
      </c>
      <c r="I451" s="638">
        <v>45316</v>
      </c>
      <c r="J451" s="595"/>
      <c r="K451" s="641">
        <v>2024</v>
      </c>
    </row>
    <row r="452" spans="1:11" x14ac:dyDescent="0.25">
      <c r="A452" s="605" t="s">
        <v>29</v>
      </c>
      <c r="B452" s="595" t="s">
        <v>43</v>
      </c>
      <c r="C452" s="595">
        <v>3</v>
      </c>
      <c r="D452" s="595">
        <v>8.1</v>
      </c>
      <c r="E452" s="595">
        <v>4.42</v>
      </c>
      <c r="F452" s="595">
        <v>432</v>
      </c>
      <c r="G452" s="182"/>
      <c r="H452" s="638">
        <v>45307</v>
      </c>
      <c r="I452" s="638">
        <v>45316</v>
      </c>
      <c r="J452" s="595"/>
      <c r="K452" s="641">
        <v>2024</v>
      </c>
    </row>
    <row r="453" spans="1:11" x14ac:dyDescent="0.25">
      <c r="A453" s="605" t="s">
        <v>29</v>
      </c>
      <c r="B453" s="595" t="s">
        <v>43</v>
      </c>
      <c r="C453" s="595">
        <v>5</v>
      </c>
      <c r="D453" s="595">
        <v>8.4</v>
      </c>
      <c r="E453" s="595">
        <v>3.8</v>
      </c>
      <c r="F453" s="595">
        <v>430</v>
      </c>
      <c r="G453" s="182"/>
      <c r="H453" s="638">
        <v>45308</v>
      </c>
      <c r="I453" s="638">
        <v>45316</v>
      </c>
      <c r="J453" s="595"/>
      <c r="K453" s="641">
        <v>2024</v>
      </c>
    </row>
    <row r="454" spans="1:11" x14ac:dyDescent="0.25">
      <c r="A454" s="605" t="s">
        <v>29</v>
      </c>
      <c r="B454" s="595" t="s">
        <v>43</v>
      </c>
      <c r="C454" s="595">
        <v>11</v>
      </c>
      <c r="D454" s="595">
        <v>8.4</v>
      </c>
      <c r="E454" s="595">
        <v>12.9</v>
      </c>
      <c r="F454" s="595">
        <v>460</v>
      </c>
      <c r="G454" s="182"/>
      <c r="H454" s="638">
        <v>45309</v>
      </c>
      <c r="I454" s="638">
        <v>45316</v>
      </c>
      <c r="J454" s="595"/>
      <c r="K454" s="641">
        <v>2024</v>
      </c>
    </row>
    <row r="455" spans="1:11" x14ac:dyDescent="0.25">
      <c r="A455" s="605" t="s">
        <v>29</v>
      </c>
      <c r="B455" s="595" t="s">
        <v>43</v>
      </c>
      <c r="C455" s="595">
        <v>5</v>
      </c>
      <c r="D455" s="595">
        <v>8.3000000000000007</v>
      </c>
      <c r="E455" s="595">
        <v>5.4</v>
      </c>
      <c r="F455" s="595">
        <v>592</v>
      </c>
      <c r="G455" s="182"/>
      <c r="H455" s="638">
        <v>45341</v>
      </c>
      <c r="I455" s="638">
        <v>45350</v>
      </c>
      <c r="J455" s="595"/>
      <c r="K455" s="641">
        <v>2024</v>
      </c>
    </row>
    <row r="456" spans="1:11" x14ac:dyDescent="0.25">
      <c r="A456" s="605" t="s">
        <v>29</v>
      </c>
      <c r="B456" s="595" t="s">
        <v>43</v>
      </c>
      <c r="C456" s="595">
        <v>14</v>
      </c>
      <c r="D456" s="595">
        <v>7.8</v>
      </c>
      <c r="E456" s="595">
        <v>19.100000000000001</v>
      </c>
      <c r="F456" s="595">
        <v>594</v>
      </c>
      <c r="G456" s="182"/>
      <c r="H456" s="638">
        <v>45342</v>
      </c>
      <c r="I456" s="638">
        <v>45350</v>
      </c>
      <c r="J456" s="595"/>
      <c r="K456" s="641">
        <v>2024</v>
      </c>
    </row>
    <row r="457" spans="1:11" x14ac:dyDescent="0.25">
      <c r="A457" s="605" t="s">
        <v>29</v>
      </c>
      <c r="B457" s="595" t="s">
        <v>43</v>
      </c>
      <c r="C457" s="43">
        <v>30</v>
      </c>
      <c r="D457" s="43">
        <v>8.1</v>
      </c>
      <c r="E457" s="43">
        <v>40.4</v>
      </c>
      <c r="F457" s="43">
        <v>540</v>
      </c>
      <c r="G457" s="3"/>
      <c r="H457" s="438">
        <v>45343</v>
      </c>
      <c r="I457" s="438">
        <v>45357</v>
      </c>
      <c r="J457" s="595"/>
      <c r="K457" s="641">
        <v>2024</v>
      </c>
    </row>
    <row r="458" spans="1:11" x14ac:dyDescent="0.25">
      <c r="A458" s="605" t="s">
        <v>29</v>
      </c>
      <c r="B458" s="595" t="s">
        <v>43</v>
      </c>
      <c r="C458" s="43">
        <v>13</v>
      </c>
      <c r="D458" s="43">
        <v>7.7</v>
      </c>
      <c r="E458" s="43">
        <v>16.5</v>
      </c>
      <c r="F458" s="43">
        <v>530</v>
      </c>
      <c r="G458" s="3"/>
      <c r="H458" s="438">
        <v>45344</v>
      </c>
      <c r="I458" s="438">
        <v>45357</v>
      </c>
      <c r="J458" s="595"/>
      <c r="K458" s="641">
        <v>2024</v>
      </c>
    </row>
    <row r="459" spans="1:11" x14ac:dyDescent="0.25">
      <c r="A459" s="605" t="s">
        <v>29</v>
      </c>
      <c r="B459" s="595" t="s">
        <v>43</v>
      </c>
      <c r="C459" s="595">
        <v>3</v>
      </c>
      <c r="D459" s="595">
        <v>7.6</v>
      </c>
      <c r="E459" s="595">
        <v>4.8499999999999996</v>
      </c>
      <c r="F459" s="595">
        <v>520</v>
      </c>
      <c r="G459" s="182"/>
      <c r="H459" s="638">
        <v>45345</v>
      </c>
      <c r="I459" s="638">
        <v>45359</v>
      </c>
      <c r="J459" s="595"/>
      <c r="K459" s="641">
        <v>2024</v>
      </c>
    </row>
    <row r="460" spans="1:11" x14ac:dyDescent="0.25">
      <c r="A460" s="605" t="s">
        <v>29</v>
      </c>
      <c r="B460" s="595" t="s">
        <v>43</v>
      </c>
      <c r="C460" s="595">
        <v>3</v>
      </c>
      <c r="D460" s="682">
        <v>8.1</v>
      </c>
      <c r="E460" s="595">
        <v>3.72</v>
      </c>
      <c r="F460" s="595">
        <v>530</v>
      </c>
      <c r="G460" s="182"/>
      <c r="H460" s="638">
        <v>45348</v>
      </c>
      <c r="I460" s="638">
        <v>45359</v>
      </c>
      <c r="J460" s="595"/>
      <c r="K460" s="641">
        <v>2024</v>
      </c>
    </row>
    <row r="461" spans="1:11" x14ac:dyDescent="0.25">
      <c r="A461" s="605" t="s">
        <v>29</v>
      </c>
      <c r="B461" s="595"/>
      <c r="C461" s="595"/>
      <c r="D461" s="595"/>
      <c r="E461" s="595"/>
      <c r="F461" s="595"/>
      <c r="G461" s="182"/>
      <c r="H461" s="638"/>
      <c r="I461" s="638"/>
      <c r="J461" s="595"/>
      <c r="K461" s="641">
        <v>2024</v>
      </c>
    </row>
    <row r="462" spans="1:11" ht="15.75" thickBot="1" x14ac:dyDescent="0.3">
      <c r="A462" s="605" t="s">
        <v>29</v>
      </c>
      <c r="B462" s="595"/>
      <c r="C462" s="595"/>
      <c r="D462" s="595"/>
      <c r="E462" s="595"/>
      <c r="F462" s="595"/>
      <c r="G462" s="182"/>
      <c r="H462" s="638"/>
      <c r="I462" s="638"/>
      <c r="J462" s="595"/>
      <c r="K462" s="641">
        <v>2024</v>
      </c>
    </row>
    <row r="463" spans="1:11" x14ac:dyDescent="0.25">
      <c r="A463" s="380" t="s">
        <v>226</v>
      </c>
      <c r="B463" s="583">
        <v>12</v>
      </c>
      <c r="C463" s="583">
        <v>12</v>
      </c>
      <c r="D463" s="583">
        <v>12</v>
      </c>
      <c r="E463" s="583">
        <v>12</v>
      </c>
      <c r="F463" s="583">
        <v>12</v>
      </c>
      <c r="G463" s="585"/>
      <c r="H463" s="586"/>
      <c r="I463" s="401"/>
      <c r="J463" s="401"/>
      <c r="K463" s="640">
        <v>2024</v>
      </c>
    </row>
    <row r="464" spans="1:11" x14ac:dyDescent="0.25">
      <c r="A464" s="372" t="s">
        <v>150</v>
      </c>
      <c r="B464" s="457">
        <f>COUNTA(B448:B462)</f>
        <v>13</v>
      </c>
      <c r="C464" s="457">
        <f>COUNTA(C448:C462)</f>
        <v>13</v>
      </c>
      <c r="D464" s="457">
        <f>COUNTA(D448:D462)</f>
        <v>13</v>
      </c>
      <c r="E464" s="457">
        <f>COUNTA(E448:E462)</f>
        <v>13</v>
      </c>
      <c r="F464" s="457">
        <f>COUNTA(F448:F462)</f>
        <v>13</v>
      </c>
      <c r="G464" s="457"/>
      <c r="H464" s="451"/>
      <c r="I464" s="451"/>
      <c r="J464" s="451"/>
      <c r="K464" s="641">
        <v>2024</v>
      </c>
    </row>
    <row r="465" spans="1:11" x14ac:dyDescent="0.25">
      <c r="A465" s="372" t="s">
        <v>151</v>
      </c>
      <c r="B465" s="457">
        <f>MINA(B448:B462)</f>
        <v>0</v>
      </c>
      <c r="C465" s="457">
        <f>MINA(C448:C462)</f>
        <v>1</v>
      </c>
      <c r="D465" s="457">
        <f>MINA(D448:D462)</f>
        <v>7</v>
      </c>
      <c r="E465" s="457">
        <f>MINA(E448:E462)</f>
        <v>3.3</v>
      </c>
      <c r="F465" s="457">
        <f>MINA(F448:F462)</f>
        <v>430</v>
      </c>
      <c r="G465" s="457"/>
      <c r="H465" s="451"/>
      <c r="I465" s="451"/>
      <c r="J465" s="451"/>
      <c r="K465" s="641">
        <v>2024</v>
      </c>
    </row>
    <row r="466" spans="1:11" x14ac:dyDescent="0.25">
      <c r="A466" s="372" t="s">
        <v>152</v>
      </c>
      <c r="B466" s="483">
        <f>AVERAGEA(B448:B462)</f>
        <v>0</v>
      </c>
      <c r="C466" s="483">
        <f>AVERAGEA(C448:C462)</f>
        <v>7.615384615384615</v>
      </c>
      <c r="D466" s="483">
        <f>AVERAGEA(D448:D462)</f>
        <v>7.9307692307692292</v>
      </c>
      <c r="E466" s="483">
        <f>AVERAGEA(E448:E462)</f>
        <v>10.122307692307693</v>
      </c>
      <c r="F466" s="483">
        <f>AVERAGEA(F448:F462)</f>
        <v>500.07692307692309</v>
      </c>
      <c r="G466" s="458"/>
      <c r="H466" s="451"/>
      <c r="I466" s="451"/>
      <c r="J466" s="451"/>
      <c r="K466" s="641">
        <v>2024</v>
      </c>
    </row>
    <row r="467" spans="1:11" x14ac:dyDescent="0.25">
      <c r="A467" s="367" t="s">
        <v>153</v>
      </c>
      <c r="B467" s="457">
        <f>MAXA(B448:B462)</f>
        <v>0</v>
      </c>
      <c r="C467" s="457">
        <f>MAXA(C448:C462)</f>
        <v>30</v>
      </c>
      <c r="D467" s="457">
        <f>MAXA(D448:D462)</f>
        <v>8.4</v>
      </c>
      <c r="E467" s="457">
        <f>MAXA(E448:E462)</f>
        <v>40.4</v>
      </c>
      <c r="F467" s="457">
        <f>MAXA(F448:F462)</f>
        <v>594</v>
      </c>
      <c r="G467" s="457"/>
      <c r="H467" s="451"/>
      <c r="I467" s="451"/>
      <c r="J467" s="451"/>
      <c r="K467" s="641">
        <v>2024</v>
      </c>
    </row>
  </sheetData>
  <phoneticPr fontId="31" type="noConversion"/>
  <conditionalFormatting sqref="C86:C104">
    <cfRule type="cellIs" dxfId="1" priority="2" operator="greaterThan">
      <formula>50</formula>
    </cfRule>
  </conditionalFormatting>
  <conditionalFormatting sqref="C108:C132">
    <cfRule type="cellIs" dxfId="0" priority="3" operator="greaterThan">
      <formula>50</formula>
    </cfRule>
  </conditionalFormatting>
  <hyperlinks>
    <hyperlink ref="B4" r:id="rId1" display="http://www.epa.nsw.gov.au/prpoeoapp/ViewPOEOLicence.aspx?DOCID=110819&amp;SYSUID=1&amp;LICID=1027" xr:uid="{00000000-0004-0000-0900-000000000000}"/>
  </hyperlinks>
  <pageMargins left="0.7" right="0.7" top="0.75" bottom="0.75" header="0.3" footer="0.3"/>
  <pageSetup paperSize="9" orientation="portrait" r:id="rId2"/>
  <ignoredErrors>
    <ignoredError sqref="C192:C195 E192:F192 E193:F195 D192:D195 C316:C319 D316:D319 E316:E319 F316:F319" formulaRange="1"/>
  </ignoredError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0"/>
  <sheetViews>
    <sheetView workbookViewId="0">
      <pane xSplit="1" ySplit="9" topLeftCell="B10" activePane="bottomRight" state="frozen"/>
      <selection activeCell="B5" sqref="B5"/>
      <selection pane="topRight" activeCell="B5" sqref="B5"/>
      <selection pane="bottomLeft" activeCell="B5" sqref="B5"/>
      <selection pane="bottomRight" activeCell="F12" sqref="F12"/>
    </sheetView>
  </sheetViews>
  <sheetFormatPr defaultRowHeight="15" x14ac:dyDescent="0.25"/>
  <cols>
    <col min="1" max="1" width="28.5703125" customWidth="1"/>
    <col min="2" max="2" width="12" customWidth="1"/>
    <col min="3" max="3" width="13.140625" customWidth="1"/>
    <col min="4" max="8" width="11.85546875" customWidth="1"/>
    <col min="9" max="9" width="12.42578125" customWidth="1"/>
    <col min="10" max="10" width="14.140625" customWidth="1"/>
  </cols>
  <sheetData>
    <row r="1" spans="1:10" x14ac:dyDescent="0.25">
      <c r="A1" s="406" t="s">
        <v>0</v>
      </c>
      <c r="B1" s="417">
        <v>1027</v>
      </c>
      <c r="C1" t="s">
        <v>190</v>
      </c>
    </row>
    <row r="2" spans="1:10" x14ac:dyDescent="0.25">
      <c r="A2" s="406" t="s">
        <v>1</v>
      </c>
      <c r="B2" t="s">
        <v>109</v>
      </c>
    </row>
    <row r="3" spans="1:10" x14ac:dyDescent="0.25">
      <c r="A3" s="406" t="s">
        <v>2</v>
      </c>
      <c r="B3" t="s">
        <v>28</v>
      </c>
    </row>
    <row r="4" spans="1:10" x14ac:dyDescent="0.25">
      <c r="A4" s="406" t="s">
        <v>3</v>
      </c>
      <c r="B4" s="1" t="s">
        <v>211</v>
      </c>
    </row>
    <row r="5" spans="1:10" x14ac:dyDescent="0.25">
      <c r="A5" s="406" t="s">
        <v>154</v>
      </c>
      <c r="B5" t="s">
        <v>170</v>
      </c>
    </row>
    <row r="6" spans="1:10" x14ac:dyDescent="0.25">
      <c r="A6" s="2" t="s">
        <v>155</v>
      </c>
      <c r="B6" t="s">
        <v>171</v>
      </c>
    </row>
    <row r="7" spans="1:10" ht="15.75" thickBot="1" x14ac:dyDescent="0.3">
      <c r="A7" s="2" t="s">
        <v>156</v>
      </c>
      <c r="B7" t="s">
        <v>189</v>
      </c>
    </row>
    <row r="8" spans="1:10" ht="30" x14ac:dyDescent="0.25">
      <c r="A8" s="415" t="s">
        <v>133</v>
      </c>
      <c r="B8" s="326" t="s">
        <v>186</v>
      </c>
      <c r="C8" s="326"/>
      <c r="D8" s="326"/>
      <c r="E8" s="326"/>
      <c r="F8" s="326"/>
      <c r="G8" s="326"/>
      <c r="H8" s="326"/>
      <c r="I8" s="326"/>
      <c r="J8" s="371" t="s">
        <v>175</v>
      </c>
    </row>
    <row r="9" spans="1:10" ht="30.75" thickBot="1" x14ac:dyDescent="0.3">
      <c r="A9" s="421" t="s">
        <v>208</v>
      </c>
      <c r="B9" s="422" t="s">
        <v>174</v>
      </c>
      <c r="C9" s="423" t="s">
        <v>250</v>
      </c>
      <c r="D9" s="423" t="s">
        <v>247</v>
      </c>
      <c r="E9" s="423" t="s">
        <v>248</v>
      </c>
      <c r="F9" s="423" t="s">
        <v>249</v>
      </c>
      <c r="G9" s="423" t="s">
        <v>253</v>
      </c>
      <c r="H9" s="423" t="s">
        <v>251</v>
      </c>
      <c r="I9" s="423" t="s">
        <v>10</v>
      </c>
      <c r="J9" s="424" t="s">
        <v>157</v>
      </c>
    </row>
    <row r="10" spans="1:10" x14ac:dyDescent="0.25">
      <c r="A10" t="s">
        <v>252</v>
      </c>
      <c r="C10" s="658">
        <v>44652</v>
      </c>
      <c r="D10">
        <v>0</v>
      </c>
      <c r="E10">
        <v>4.2</v>
      </c>
      <c r="F10">
        <v>46</v>
      </c>
      <c r="G10">
        <v>17</v>
      </c>
      <c r="H10">
        <v>127.4</v>
      </c>
      <c r="I10" s="659">
        <v>44718</v>
      </c>
      <c r="J10">
        <v>2023</v>
      </c>
    </row>
  </sheetData>
  <hyperlinks>
    <hyperlink ref="B4" r:id="rId1" display="http://www.epa.nsw.gov.au/prpoeoapp/ViewPOEOLicence.aspx?DOCID=110819&amp;SYSUID=1&amp;LICID=1027"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448"/>
  <sheetViews>
    <sheetView zoomScale="80" zoomScaleNormal="80" workbookViewId="0">
      <pane ySplit="7" topLeftCell="A199" activePane="bottomLeft" state="frozen"/>
      <selection pane="bottomLeft" activeCell="F289" sqref="F289"/>
    </sheetView>
  </sheetViews>
  <sheetFormatPr defaultRowHeight="15" x14ac:dyDescent="0.25"/>
  <cols>
    <col min="1" max="1" width="20.28515625" customWidth="1"/>
    <col min="2" max="2" width="17.42578125" customWidth="1"/>
    <col min="3" max="3" width="16.5703125" bestFit="1" customWidth="1"/>
    <col min="4" max="4" width="21.42578125" customWidth="1"/>
    <col min="5" max="5" width="13.7109375" bestFit="1" customWidth="1"/>
    <col min="6" max="6" width="10.140625" customWidth="1"/>
    <col min="7" max="7" width="11.5703125" customWidth="1"/>
    <col min="8" max="8" width="13.7109375" bestFit="1" customWidth="1"/>
    <col min="9" max="9" width="14.28515625" bestFit="1" customWidth="1"/>
    <col min="10" max="10" width="14.5703125" bestFit="1" customWidth="1"/>
    <col min="11" max="11" width="17.42578125" customWidth="1"/>
    <col min="12" max="12" width="14.5703125" bestFit="1" customWidth="1"/>
    <col min="13" max="13" width="7.7109375" bestFit="1" customWidth="1"/>
    <col min="14" max="14" width="22.28515625" customWidth="1"/>
  </cols>
  <sheetData>
    <row r="1" spans="1:15" x14ac:dyDescent="0.25">
      <c r="A1" s="2" t="s">
        <v>0</v>
      </c>
      <c r="B1" t="s">
        <v>27</v>
      </c>
    </row>
    <row r="2" spans="1:15" x14ac:dyDescent="0.25">
      <c r="A2" s="2" t="s">
        <v>1</v>
      </c>
      <c r="B2" t="s">
        <v>109</v>
      </c>
    </row>
    <row r="3" spans="1:15" x14ac:dyDescent="0.25">
      <c r="A3" s="2" t="s">
        <v>2</v>
      </c>
      <c r="B3" t="s">
        <v>28</v>
      </c>
    </row>
    <row r="4" spans="1:15" x14ac:dyDescent="0.25">
      <c r="A4" s="2" t="s">
        <v>3</v>
      </c>
      <c r="B4" s="1" t="s">
        <v>110</v>
      </c>
    </row>
    <row r="6" spans="1:15" ht="15.75" thickBot="1" x14ac:dyDescent="0.3">
      <c r="K6" t="s">
        <v>12</v>
      </c>
      <c r="N6" t="s">
        <v>23</v>
      </c>
    </row>
    <row r="7" spans="1:15" ht="15" customHeight="1" x14ac:dyDescent="0.25">
      <c r="A7" s="90" t="s">
        <v>11</v>
      </c>
      <c r="B7" s="88" t="s">
        <v>4</v>
      </c>
      <c r="C7" s="88" t="s">
        <v>5</v>
      </c>
      <c r="D7" s="87" t="s">
        <v>6</v>
      </c>
      <c r="E7" s="88" t="s">
        <v>7</v>
      </c>
      <c r="F7" s="85" t="s">
        <v>19</v>
      </c>
      <c r="G7" s="85" t="s">
        <v>20</v>
      </c>
      <c r="H7" s="86" t="s">
        <v>9</v>
      </c>
      <c r="I7" s="87" t="s">
        <v>8</v>
      </c>
      <c r="J7" s="87" t="s">
        <v>10</v>
      </c>
      <c r="K7" s="83" t="s">
        <v>13</v>
      </c>
      <c r="L7" s="84" t="s">
        <v>14</v>
      </c>
      <c r="M7" s="89" t="s">
        <v>15</v>
      </c>
      <c r="N7" s="83" t="s">
        <v>24</v>
      </c>
      <c r="O7" s="84" t="s">
        <v>25</v>
      </c>
    </row>
    <row r="41" spans="1:15" ht="15.75" thickBot="1" x14ac:dyDescent="0.3"/>
    <row r="42" spans="1:15" x14ac:dyDescent="0.25">
      <c r="A42" s="294" t="s">
        <v>50</v>
      </c>
      <c r="B42" s="295" t="s">
        <v>52</v>
      </c>
      <c r="C42" s="296" t="s">
        <v>16</v>
      </c>
      <c r="D42" s="296" t="s">
        <v>68</v>
      </c>
      <c r="E42" s="296" t="s">
        <v>79</v>
      </c>
      <c r="F42" s="296">
        <v>32</v>
      </c>
      <c r="G42" s="296" t="s">
        <v>21</v>
      </c>
      <c r="H42" s="61">
        <v>42137</v>
      </c>
      <c r="I42" s="61">
        <v>42149</v>
      </c>
      <c r="J42" s="13">
        <v>42158</v>
      </c>
      <c r="K42" s="63"/>
      <c r="L42" s="64"/>
      <c r="M42" s="65"/>
      <c r="N42" s="292"/>
      <c r="O42" s="67"/>
    </row>
    <row r="43" spans="1:15" ht="15" customHeight="1" x14ac:dyDescent="0.25">
      <c r="A43" s="91" t="s">
        <v>51</v>
      </c>
      <c r="B43" s="6" t="s">
        <v>53</v>
      </c>
      <c r="C43" s="80" t="s">
        <v>16</v>
      </c>
      <c r="D43" s="77" t="s">
        <v>68</v>
      </c>
      <c r="E43" s="82">
        <v>5.0000000000000001E-3</v>
      </c>
      <c r="F43" s="44">
        <v>1</v>
      </c>
      <c r="G43" s="44" t="s">
        <v>21</v>
      </c>
      <c r="H43" s="78">
        <v>42137</v>
      </c>
      <c r="I43" s="78">
        <v>42149</v>
      </c>
      <c r="J43" s="79">
        <v>42158</v>
      </c>
      <c r="K43" s="76"/>
      <c r="L43" s="75"/>
      <c r="M43" s="5"/>
      <c r="N43" s="22"/>
      <c r="O43" s="68"/>
    </row>
    <row r="44" spans="1:15" ht="18" customHeight="1" x14ac:dyDescent="0.25">
      <c r="A44" s="92"/>
      <c r="B44" s="6" t="s">
        <v>54</v>
      </c>
      <c r="C44" s="80" t="s">
        <v>16</v>
      </c>
      <c r="D44" s="77" t="s">
        <v>68</v>
      </c>
      <c r="E44" s="96" t="s">
        <v>69</v>
      </c>
      <c r="F44" s="77">
        <v>1</v>
      </c>
      <c r="G44" s="44" t="s">
        <v>21</v>
      </c>
      <c r="H44" s="78">
        <v>42137</v>
      </c>
      <c r="I44" s="78">
        <v>42149</v>
      </c>
      <c r="J44" s="79">
        <v>42158</v>
      </c>
      <c r="K44" s="76"/>
      <c r="L44" s="75"/>
      <c r="M44" s="5"/>
      <c r="N44" s="22"/>
      <c r="O44" s="68"/>
    </row>
    <row r="45" spans="1:15" ht="27" customHeight="1" x14ac:dyDescent="0.25">
      <c r="A45" s="93"/>
      <c r="B45" s="8" t="s">
        <v>55</v>
      </c>
      <c r="C45" s="80" t="s">
        <v>16</v>
      </c>
      <c r="D45" s="77" t="s">
        <v>68</v>
      </c>
      <c r="E45" s="81" t="s">
        <v>71</v>
      </c>
      <c r="F45" s="77">
        <v>50</v>
      </c>
      <c r="G45" s="44" t="s">
        <v>21</v>
      </c>
      <c r="H45" s="78">
        <v>42137</v>
      </c>
      <c r="I45" s="78">
        <v>42149</v>
      </c>
      <c r="J45" s="79">
        <v>42158</v>
      </c>
      <c r="K45" s="76"/>
      <c r="L45" s="75"/>
      <c r="M45" s="5"/>
      <c r="N45" s="22"/>
      <c r="O45" s="68"/>
    </row>
    <row r="46" spans="1:15" ht="12.75" customHeight="1" x14ac:dyDescent="0.25">
      <c r="A46" s="94"/>
      <c r="B46" s="6" t="s">
        <v>56</v>
      </c>
      <c r="C46" s="80" t="s">
        <v>16</v>
      </c>
      <c r="D46" s="77" t="s">
        <v>68</v>
      </c>
      <c r="E46" s="95" t="s">
        <v>70</v>
      </c>
      <c r="F46" s="44">
        <v>3</v>
      </c>
      <c r="G46" s="44" t="s">
        <v>21</v>
      </c>
      <c r="H46" s="78">
        <v>42137</v>
      </c>
      <c r="I46" s="78">
        <v>42149</v>
      </c>
      <c r="J46" s="79">
        <v>42158</v>
      </c>
      <c r="K46" s="76"/>
      <c r="L46" s="75"/>
      <c r="M46" s="5"/>
      <c r="N46" s="22"/>
      <c r="O46" s="68"/>
    </row>
    <row r="47" spans="1:15" x14ac:dyDescent="0.25">
      <c r="A47" s="94"/>
      <c r="B47" s="6" t="s">
        <v>57</v>
      </c>
      <c r="C47" s="80" t="s">
        <v>16</v>
      </c>
      <c r="D47" s="77" t="s">
        <v>68</v>
      </c>
      <c r="E47" s="95">
        <v>0.32700000000000001</v>
      </c>
      <c r="F47" s="43">
        <v>5</v>
      </c>
      <c r="G47" s="44" t="s">
        <v>21</v>
      </c>
      <c r="H47" s="78">
        <v>42137</v>
      </c>
      <c r="I47" s="78">
        <v>42149</v>
      </c>
      <c r="J47" s="79">
        <v>42158</v>
      </c>
      <c r="K47" s="76"/>
      <c r="L47" s="75"/>
      <c r="M47" s="5"/>
      <c r="N47" s="22"/>
      <c r="O47" s="68"/>
    </row>
    <row r="48" spans="1:15" x14ac:dyDescent="0.25">
      <c r="A48" s="94"/>
      <c r="B48" s="6" t="s">
        <v>58</v>
      </c>
      <c r="C48" s="77" t="s">
        <v>16</v>
      </c>
      <c r="D48" s="77" t="s">
        <v>68</v>
      </c>
      <c r="E48" s="95">
        <v>3.0000000000000001E-3</v>
      </c>
      <c r="F48" s="77">
        <v>2</v>
      </c>
      <c r="G48" s="44" t="s">
        <v>21</v>
      </c>
      <c r="H48" s="78">
        <v>42137</v>
      </c>
      <c r="I48" s="78">
        <v>42149</v>
      </c>
      <c r="J48" s="79">
        <v>42158</v>
      </c>
      <c r="K48" s="76"/>
      <c r="L48" s="75"/>
      <c r="M48" s="5"/>
      <c r="N48" s="22"/>
      <c r="O48" s="68"/>
    </row>
    <row r="49" spans="1:15" x14ac:dyDescent="0.25">
      <c r="A49" s="94"/>
      <c r="B49" s="6" t="s">
        <v>59</v>
      </c>
      <c r="C49" s="80" t="s">
        <v>16</v>
      </c>
      <c r="D49" s="77" t="s">
        <v>68</v>
      </c>
      <c r="E49" s="82">
        <v>1.4E-2</v>
      </c>
      <c r="F49" s="44">
        <v>5</v>
      </c>
      <c r="G49" s="44" t="s">
        <v>21</v>
      </c>
      <c r="H49" s="78">
        <v>42137</v>
      </c>
      <c r="I49" s="78">
        <v>42149</v>
      </c>
      <c r="J49" s="79">
        <v>42158</v>
      </c>
      <c r="K49" s="76"/>
      <c r="L49" s="75"/>
      <c r="M49" s="5"/>
      <c r="N49" s="22"/>
      <c r="O49" s="68"/>
    </row>
    <row r="50" spans="1:15" x14ac:dyDescent="0.25">
      <c r="A50" s="94"/>
      <c r="B50" s="6" t="s">
        <v>60</v>
      </c>
      <c r="C50" s="80" t="s">
        <v>16</v>
      </c>
      <c r="D50" s="77" t="s">
        <v>68</v>
      </c>
      <c r="E50" s="77" t="s">
        <v>69</v>
      </c>
      <c r="F50" s="77">
        <v>0.03</v>
      </c>
      <c r="G50" s="44" t="s">
        <v>21</v>
      </c>
      <c r="H50" s="78">
        <v>42137</v>
      </c>
      <c r="I50" s="78">
        <v>42149</v>
      </c>
      <c r="J50" s="79">
        <v>42158</v>
      </c>
      <c r="K50" s="76"/>
      <c r="L50" s="75"/>
      <c r="M50" s="5"/>
      <c r="N50" s="22"/>
      <c r="O50" s="68"/>
    </row>
    <row r="51" spans="1:15" ht="15.75" customHeight="1" x14ac:dyDescent="0.25">
      <c r="A51" s="94"/>
      <c r="B51" s="6" t="s">
        <v>61</v>
      </c>
      <c r="C51" s="80" t="s">
        <v>16</v>
      </c>
      <c r="D51" s="77" t="s">
        <v>68</v>
      </c>
      <c r="E51" s="95">
        <v>4.0000000000000001E-3</v>
      </c>
      <c r="F51" s="77">
        <v>1</v>
      </c>
      <c r="G51" s="44" t="s">
        <v>21</v>
      </c>
      <c r="H51" s="78">
        <v>42137</v>
      </c>
      <c r="I51" s="78">
        <v>42149</v>
      </c>
      <c r="J51" s="79">
        <v>42158</v>
      </c>
      <c r="K51" s="76"/>
      <c r="L51" s="75"/>
      <c r="M51" s="5"/>
      <c r="N51" s="22"/>
      <c r="O51" s="68"/>
    </row>
    <row r="52" spans="1:15" x14ac:dyDescent="0.25">
      <c r="A52" s="94"/>
      <c r="B52" s="6" t="s">
        <v>62</v>
      </c>
      <c r="C52" s="80" t="s">
        <v>16</v>
      </c>
      <c r="D52" s="77" t="s">
        <v>68</v>
      </c>
      <c r="E52" s="77" t="s">
        <v>72</v>
      </c>
      <c r="F52" s="44">
        <v>25</v>
      </c>
      <c r="G52" s="44" t="s">
        <v>21</v>
      </c>
      <c r="H52" s="78">
        <v>42137</v>
      </c>
      <c r="I52" s="78">
        <v>42149</v>
      </c>
      <c r="J52" s="79">
        <v>42158</v>
      </c>
      <c r="K52" s="76"/>
      <c r="L52" s="75"/>
      <c r="M52" s="5"/>
      <c r="N52" s="22"/>
      <c r="O52" s="68"/>
    </row>
    <row r="53" spans="1:15" x14ac:dyDescent="0.25">
      <c r="A53" s="94"/>
      <c r="B53" s="6" t="s">
        <v>18</v>
      </c>
      <c r="C53" s="80" t="s">
        <v>18</v>
      </c>
      <c r="D53" s="77" t="s">
        <v>68</v>
      </c>
      <c r="E53" s="77">
        <v>7.58</v>
      </c>
      <c r="F53" s="77" t="s">
        <v>63</v>
      </c>
      <c r="G53" s="44" t="s">
        <v>21</v>
      </c>
      <c r="H53" s="78">
        <v>42137</v>
      </c>
      <c r="I53" s="78">
        <v>42149</v>
      </c>
      <c r="J53" s="79">
        <v>42158</v>
      </c>
      <c r="K53" s="76"/>
      <c r="L53" s="75"/>
      <c r="M53" s="5"/>
      <c r="N53" s="22"/>
      <c r="O53" s="68"/>
    </row>
    <row r="54" spans="1:15" x14ac:dyDescent="0.25">
      <c r="A54" s="94"/>
      <c r="B54" s="6" t="s">
        <v>64</v>
      </c>
      <c r="C54" s="77" t="s">
        <v>16</v>
      </c>
      <c r="D54" s="77" t="s">
        <v>68</v>
      </c>
      <c r="E54" s="77">
        <v>0.01</v>
      </c>
      <c r="F54" s="77">
        <v>10</v>
      </c>
      <c r="G54" s="44" t="s">
        <v>21</v>
      </c>
      <c r="H54" s="78">
        <v>42137</v>
      </c>
      <c r="I54" s="78">
        <v>42149</v>
      </c>
      <c r="J54" s="79">
        <v>42158</v>
      </c>
      <c r="K54" s="76"/>
      <c r="L54" s="75"/>
      <c r="M54" s="5"/>
      <c r="N54" s="22"/>
      <c r="O54" s="68"/>
    </row>
    <row r="55" spans="1:15" ht="27" customHeight="1" x14ac:dyDescent="0.25">
      <c r="A55" s="94"/>
      <c r="B55" s="8" t="s">
        <v>65</v>
      </c>
      <c r="C55" s="80" t="s">
        <v>16</v>
      </c>
      <c r="D55" s="77" t="s">
        <v>68</v>
      </c>
      <c r="E55" s="82" t="s">
        <v>80</v>
      </c>
      <c r="F55" s="44">
        <v>8</v>
      </c>
      <c r="G55" s="44" t="s">
        <v>21</v>
      </c>
      <c r="H55" s="78">
        <v>42137</v>
      </c>
      <c r="I55" s="78">
        <v>42149</v>
      </c>
      <c r="J55" s="79">
        <v>42158</v>
      </c>
      <c r="K55" s="76"/>
      <c r="L55" s="75"/>
      <c r="M55" s="5"/>
      <c r="N55" s="22"/>
      <c r="O55" s="68"/>
    </row>
    <row r="56" spans="1:15" ht="39" customHeight="1" x14ac:dyDescent="0.25">
      <c r="A56" s="94"/>
      <c r="B56" s="8" t="s">
        <v>66</v>
      </c>
      <c r="C56" s="80" t="s">
        <v>16</v>
      </c>
      <c r="D56" s="77" t="s">
        <v>68</v>
      </c>
      <c r="E56" s="98">
        <v>0.05</v>
      </c>
      <c r="F56" s="77">
        <v>5</v>
      </c>
      <c r="G56" s="44" t="s">
        <v>21</v>
      </c>
      <c r="H56" s="78">
        <v>42137</v>
      </c>
      <c r="I56" s="78">
        <v>42149</v>
      </c>
      <c r="J56" s="79">
        <v>42158</v>
      </c>
      <c r="K56" s="76"/>
      <c r="L56" s="75"/>
      <c r="M56" s="5"/>
      <c r="N56" s="22"/>
      <c r="O56" s="68"/>
    </row>
    <row r="57" spans="1:15" ht="41.25" customHeight="1" x14ac:dyDescent="0.25">
      <c r="A57" s="94"/>
      <c r="B57" s="8" t="s">
        <v>67</v>
      </c>
      <c r="C57" s="80" t="s">
        <v>16</v>
      </c>
      <c r="D57" s="77" t="s">
        <v>68</v>
      </c>
      <c r="E57" s="98">
        <v>0.03</v>
      </c>
      <c r="F57" s="77">
        <v>5</v>
      </c>
      <c r="G57" s="44" t="s">
        <v>21</v>
      </c>
      <c r="H57" s="78">
        <v>42137</v>
      </c>
      <c r="I57" s="78">
        <v>42149</v>
      </c>
      <c r="J57" s="79">
        <v>42158</v>
      </c>
      <c r="K57" s="76"/>
      <c r="L57" s="75"/>
      <c r="M57" s="5"/>
      <c r="N57" s="22"/>
      <c r="O57" s="68"/>
    </row>
    <row r="58" spans="1:15" ht="15" customHeight="1" x14ac:dyDescent="0.25">
      <c r="A58" s="24" t="s">
        <v>50</v>
      </c>
      <c r="B58" s="9"/>
      <c r="C58" s="97"/>
      <c r="D58" s="99"/>
      <c r="E58" s="99"/>
      <c r="F58" s="99"/>
      <c r="G58" s="10"/>
      <c r="H58" s="100"/>
      <c r="I58" s="100"/>
      <c r="J58" s="286"/>
      <c r="K58" s="76"/>
      <c r="L58" s="75"/>
      <c r="M58" s="5"/>
      <c r="N58" s="22"/>
      <c r="O58" s="68"/>
    </row>
    <row r="59" spans="1:15" ht="15" customHeight="1" x14ac:dyDescent="0.25">
      <c r="A59" s="91" t="s">
        <v>51</v>
      </c>
      <c r="B59" s="6" t="s">
        <v>52</v>
      </c>
      <c r="C59" s="77" t="s">
        <v>16</v>
      </c>
      <c r="D59" s="77" t="s">
        <v>68</v>
      </c>
      <c r="E59" s="77">
        <v>0.44</v>
      </c>
      <c r="F59" s="77">
        <v>32</v>
      </c>
      <c r="G59" s="77" t="s">
        <v>21</v>
      </c>
      <c r="H59" s="78">
        <v>42170</v>
      </c>
      <c r="I59" s="78">
        <v>42178</v>
      </c>
      <c r="J59" s="79">
        <v>42219</v>
      </c>
      <c r="K59" s="76"/>
      <c r="L59" s="75"/>
      <c r="M59" s="5"/>
      <c r="N59" s="22"/>
      <c r="O59" s="68"/>
    </row>
    <row r="60" spans="1:15" x14ac:dyDescent="0.25">
      <c r="A60" s="92"/>
      <c r="B60" s="6" t="s">
        <v>53</v>
      </c>
      <c r="C60" s="80" t="s">
        <v>16</v>
      </c>
      <c r="D60" s="77" t="s">
        <v>68</v>
      </c>
      <c r="E60" s="82">
        <v>1.2999999999999999E-2</v>
      </c>
      <c r="F60" s="44">
        <v>1</v>
      </c>
      <c r="G60" s="44" t="s">
        <v>21</v>
      </c>
      <c r="H60" s="78">
        <v>42170</v>
      </c>
      <c r="I60" s="78">
        <v>42178</v>
      </c>
      <c r="J60" s="79">
        <v>42219</v>
      </c>
      <c r="K60" s="76"/>
      <c r="L60" s="75"/>
      <c r="M60" s="5"/>
      <c r="N60" s="22"/>
      <c r="O60" s="68"/>
    </row>
    <row r="61" spans="1:15" x14ac:dyDescent="0.25">
      <c r="A61" s="93"/>
      <c r="B61" s="6" t="s">
        <v>54</v>
      </c>
      <c r="C61" s="80" t="s">
        <v>16</v>
      </c>
      <c r="D61" s="77" t="s">
        <v>68</v>
      </c>
      <c r="E61" s="96" t="s">
        <v>69</v>
      </c>
      <c r="F61" s="77">
        <v>1</v>
      </c>
      <c r="G61" s="44" t="s">
        <v>21</v>
      </c>
      <c r="H61" s="78">
        <v>42170</v>
      </c>
      <c r="I61" s="78">
        <v>42178</v>
      </c>
      <c r="J61" s="79">
        <v>42219</v>
      </c>
      <c r="K61" s="76"/>
      <c r="L61" s="75"/>
      <c r="M61" s="5"/>
      <c r="N61" s="22"/>
      <c r="O61" s="68"/>
    </row>
    <row r="62" spans="1:15" ht="24.75" x14ac:dyDescent="0.25">
      <c r="A62" s="94"/>
      <c r="B62" s="8" t="s">
        <v>55</v>
      </c>
      <c r="C62" s="80" t="s">
        <v>16</v>
      </c>
      <c r="D62" s="77" t="s">
        <v>68</v>
      </c>
      <c r="E62" s="81" t="s">
        <v>71</v>
      </c>
      <c r="F62" s="77">
        <v>50</v>
      </c>
      <c r="G62" s="44" t="s">
        <v>21</v>
      </c>
      <c r="H62" s="78">
        <v>42170</v>
      </c>
      <c r="I62" s="78">
        <v>42178</v>
      </c>
      <c r="J62" s="79">
        <v>42219</v>
      </c>
      <c r="K62" s="76"/>
      <c r="L62" s="75"/>
      <c r="M62" s="5"/>
      <c r="N62" s="22"/>
      <c r="O62" s="68"/>
    </row>
    <row r="63" spans="1:15" x14ac:dyDescent="0.25">
      <c r="A63" s="94"/>
      <c r="B63" s="6" t="s">
        <v>56</v>
      </c>
      <c r="C63" s="80" t="s">
        <v>16</v>
      </c>
      <c r="D63" s="77" t="s">
        <v>68</v>
      </c>
      <c r="E63" s="95">
        <v>1E-3</v>
      </c>
      <c r="F63" s="44">
        <v>3</v>
      </c>
      <c r="G63" s="44" t="s">
        <v>21</v>
      </c>
      <c r="H63" s="78">
        <v>42170</v>
      </c>
      <c r="I63" s="78">
        <v>42178</v>
      </c>
      <c r="J63" s="79">
        <v>42219</v>
      </c>
      <c r="K63" s="76"/>
      <c r="L63" s="75"/>
      <c r="M63" s="5"/>
      <c r="N63" s="22"/>
      <c r="O63" s="68"/>
    </row>
    <row r="64" spans="1:15" x14ac:dyDescent="0.25">
      <c r="A64" s="94"/>
      <c r="B64" s="6" t="s">
        <v>57</v>
      </c>
      <c r="C64" s="80" t="s">
        <v>16</v>
      </c>
      <c r="D64" s="77" t="s">
        <v>68</v>
      </c>
      <c r="E64" s="95">
        <v>0.22500000000000001</v>
      </c>
      <c r="F64" s="43">
        <v>5</v>
      </c>
      <c r="G64" s="44" t="s">
        <v>21</v>
      </c>
      <c r="H64" s="78">
        <v>42170</v>
      </c>
      <c r="I64" s="78">
        <v>42178</v>
      </c>
      <c r="J64" s="79">
        <v>42219</v>
      </c>
      <c r="K64" s="76"/>
      <c r="L64" s="75"/>
      <c r="M64" s="5"/>
      <c r="N64" s="22"/>
      <c r="O64" s="68"/>
    </row>
    <row r="65" spans="1:15" x14ac:dyDescent="0.25">
      <c r="A65" s="94"/>
      <c r="B65" s="6" t="s">
        <v>58</v>
      </c>
      <c r="C65" s="77" t="s">
        <v>16</v>
      </c>
      <c r="D65" s="77" t="s">
        <v>68</v>
      </c>
      <c r="E65" s="95">
        <v>5.0000000000000001E-3</v>
      </c>
      <c r="F65" s="77">
        <v>2</v>
      </c>
      <c r="G65" s="44" t="s">
        <v>21</v>
      </c>
      <c r="H65" s="78">
        <v>42170</v>
      </c>
      <c r="I65" s="78">
        <v>42178</v>
      </c>
      <c r="J65" s="79">
        <v>42219</v>
      </c>
      <c r="K65" s="76"/>
      <c r="L65" s="75"/>
      <c r="M65" s="5"/>
      <c r="N65" s="22"/>
      <c r="O65" s="68"/>
    </row>
    <row r="66" spans="1:15" x14ac:dyDescent="0.25">
      <c r="A66" s="94"/>
      <c r="B66" s="6" t="s">
        <v>59</v>
      </c>
      <c r="C66" s="80" t="s">
        <v>16</v>
      </c>
      <c r="D66" s="77" t="s">
        <v>68</v>
      </c>
      <c r="E66" s="82">
        <v>1.9E-2</v>
      </c>
      <c r="F66" s="44">
        <v>5</v>
      </c>
      <c r="G66" s="44" t="s">
        <v>21</v>
      </c>
      <c r="H66" s="78">
        <v>42170</v>
      </c>
      <c r="I66" s="78">
        <v>42178</v>
      </c>
      <c r="J66" s="79">
        <v>42219</v>
      </c>
      <c r="K66" s="76"/>
      <c r="L66" s="75"/>
      <c r="M66" s="5"/>
      <c r="N66" s="22"/>
      <c r="O66" s="68"/>
    </row>
    <row r="67" spans="1:15" x14ac:dyDescent="0.25">
      <c r="A67" s="94"/>
      <c r="B67" s="6" t="s">
        <v>60</v>
      </c>
      <c r="C67" s="80" t="s">
        <v>16</v>
      </c>
      <c r="D67" s="77" t="s">
        <v>68</v>
      </c>
      <c r="E67" s="77" t="s">
        <v>69</v>
      </c>
      <c r="F67" s="77">
        <v>0.03</v>
      </c>
      <c r="G67" s="44" t="s">
        <v>21</v>
      </c>
      <c r="H67" s="78">
        <v>42170</v>
      </c>
      <c r="I67" s="78">
        <v>42178</v>
      </c>
      <c r="J67" s="79">
        <v>42219</v>
      </c>
      <c r="K67" s="76"/>
      <c r="L67" s="75"/>
      <c r="M67" s="5"/>
      <c r="N67" s="22"/>
      <c r="O67" s="68"/>
    </row>
    <row r="68" spans="1:15" x14ac:dyDescent="0.25">
      <c r="A68" s="94"/>
      <c r="B68" s="6" t="s">
        <v>61</v>
      </c>
      <c r="C68" s="80" t="s">
        <v>16</v>
      </c>
      <c r="D68" s="77" t="s">
        <v>68</v>
      </c>
      <c r="E68" s="95">
        <v>8.0000000000000002E-3</v>
      </c>
      <c r="F68" s="77">
        <v>1</v>
      </c>
      <c r="G68" s="44" t="s">
        <v>21</v>
      </c>
      <c r="H68" s="78">
        <v>42170</v>
      </c>
      <c r="I68" s="78">
        <v>42178</v>
      </c>
      <c r="J68" s="79">
        <v>42219</v>
      </c>
      <c r="K68" s="76"/>
      <c r="L68" s="75"/>
      <c r="M68" s="5"/>
      <c r="N68" s="22"/>
      <c r="O68" s="68"/>
    </row>
    <row r="69" spans="1:15" x14ac:dyDescent="0.25">
      <c r="A69" s="94"/>
      <c r="B69" s="6" t="s">
        <v>62</v>
      </c>
      <c r="C69" s="80" t="s">
        <v>16</v>
      </c>
      <c r="D69" s="77" t="s">
        <v>68</v>
      </c>
      <c r="E69" s="77" t="s">
        <v>72</v>
      </c>
      <c r="F69" s="44">
        <v>25</v>
      </c>
      <c r="G69" s="44" t="s">
        <v>21</v>
      </c>
      <c r="H69" s="78">
        <v>42170</v>
      </c>
      <c r="I69" s="78">
        <v>42178</v>
      </c>
      <c r="J69" s="79">
        <v>42219</v>
      </c>
      <c r="K69" s="76"/>
      <c r="L69" s="75"/>
      <c r="M69" s="5"/>
      <c r="N69" s="22"/>
      <c r="O69" s="68"/>
    </row>
    <row r="70" spans="1:15" x14ac:dyDescent="0.25">
      <c r="A70" s="94"/>
      <c r="B70" s="6" t="s">
        <v>18</v>
      </c>
      <c r="C70" s="80" t="s">
        <v>18</v>
      </c>
      <c r="D70" s="77" t="s">
        <v>68</v>
      </c>
      <c r="E70" s="77">
        <v>8.8000000000000007</v>
      </c>
      <c r="F70" s="77" t="s">
        <v>63</v>
      </c>
      <c r="G70" s="44" t="s">
        <v>21</v>
      </c>
      <c r="H70" s="78">
        <v>42170</v>
      </c>
      <c r="I70" s="78">
        <v>42178</v>
      </c>
      <c r="J70" s="79">
        <v>42219</v>
      </c>
      <c r="K70" s="76"/>
      <c r="L70" s="75"/>
      <c r="M70" s="5"/>
      <c r="N70" s="22"/>
      <c r="O70" s="68"/>
    </row>
    <row r="71" spans="1:15" x14ac:dyDescent="0.25">
      <c r="A71" s="94"/>
      <c r="B71" s="6" t="s">
        <v>64</v>
      </c>
      <c r="C71" s="77" t="s">
        <v>16</v>
      </c>
      <c r="D71" s="77" t="s">
        <v>68</v>
      </c>
      <c r="E71" s="77">
        <v>0.05</v>
      </c>
      <c r="F71" s="77">
        <v>10</v>
      </c>
      <c r="G71" s="44" t="s">
        <v>21</v>
      </c>
      <c r="H71" s="78">
        <v>42170</v>
      </c>
      <c r="I71" s="78">
        <v>42178</v>
      </c>
      <c r="J71" s="79">
        <v>42219</v>
      </c>
      <c r="K71" s="76"/>
      <c r="L71" s="75"/>
      <c r="M71" s="5"/>
      <c r="N71" s="22"/>
      <c r="O71" s="68"/>
    </row>
    <row r="72" spans="1:15" ht="24.75" x14ac:dyDescent="0.25">
      <c r="A72" s="94"/>
      <c r="B72" s="8" t="s">
        <v>65</v>
      </c>
      <c r="C72" s="80" t="s">
        <v>16</v>
      </c>
      <c r="D72" s="77" t="s">
        <v>68</v>
      </c>
      <c r="E72" s="82" t="s">
        <v>80</v>
      </c>
      <c r="F72" s="44">
        <v>8</v>
      </c>
      <c r="G72" s="44" t="s">
        <v>21</v>
      </c>
      <c r="H72" s="78">
        <v>42170</v>
      </c>
      <c r="I72" s="78">
        <v>42178</v>
      </c>
      <c r="J72" s="79">
        <v>42219</v>
      </c>
      <c r="K72" s="76"/>
      <c r="L72" s="75"/>
      <c r="M72" s="5"/>
      <c r="N72" s="22"/>
      <c r="O72" s="68"/>
    </row>
    <row r="73" spans="1:15" ht="36.75" x14ac:dyDescent="0.25">
      <c r="A73" s="94"/>
      <c r="B73" s="8" t="s">
        <v>66</v>
      </c>
      <c r="C73" s="80" t="s">
        <v>16</v>
      </c>
      <c r="D73" s="77" t="s">
        <v>68</v>
      </c>
      <c r="E73" s="98">
        <v>0.25</v>
      </c>
      <c r="F73" s="77">
        <v>5</v>
      </c>
      <c r="G73" s="44" t="s">
        <v>21</v>
      </c>
      <c r="H73" s="78">
        <v>42170</v>
      </c>
      <c r="I73" s="78">
        <v>42178</v>
      </c>
      <c r="J73" s="79">
        <v>42219</v>
      </c>
      <c r="K73" s="76"/>
      <c r="L73" s="75"/>
      <c r="M73" s="5"/>
      <c r="N73" s="22"/>
      <c r="O73" s="68"/>
    </row>
    <row r="74" spans="1:15" ht="36.75" x14ac:dyDescent="0.25">
      <c r="A74" s="94"/>
      <c r="B74" s="8" t="s">
        <v>67</v>
      </c>
      <c r="C74" s="80" t="s">
        <v>16</v>
      </c>
      <c r="D74" s="77" t="s">
        <v>68</v>
      </c>
      <c r="E74" s="98">
        <v>0.02</v>
      </c>
      <c r="F74" s="77">
        <v>5</v>
      </c>
      <c r="G74" s="44" t="s">
        <v>21</v>
      </c>
      <c r="H74" s="78">
        <v>42170</v>
      </c>
      <c r="I74" s="78">
        <v>42178</v>
      </c>
      <c r="J74" s="79">
        <v>42219</v>
      </c>
      <c r="K74" s="76"/>
      <c r="L74" s="75"/>
      <c r="M74" s="5"/>
      <c r="N74" s="22"/>
      <c r="O74" s="68"/>
    </row>
    <row r="75" spans="1:15" x14ac:dyDescent="0.25">
      <c r="A75" s="24" t="s">
        <v>50</v>
      </c>
      <c r="B75" s="9"/>
      <c r="C75" s="97"/>
      <c r="D75" s="97"/>
      <c r="E75" s="97"/>
      <c r="F75" s="99"/>
      <c r="G75" s="10"/>
      <c r="H75" s="97"/>
      <c r="I75" s="97"/>
      <c r="J75" s="97"/>
      <c r="K75" s="21"/>
      <c r="L75" s="23"/>
      <c r="M75" s="5"/>
      <c r="N75" s="134"/>
      <c r="O75" s="68"/>
    </row>
    <row r="76" spans="1:15" ht="15" customHeight="1" x14ac:dyDescent="0.25">
      <c r="A76" s="91" t="s">
        <v>51</v>
      </c>
      <c r="B76" s="6" t="s">
        <v>52</v>
      </c>
      <c r="C76" s="77" t="s">
        <v>16</v>
      </c>
      <c r="D76" s="77" t="s">
        <v>68</v>
      </c>
      <c r="E76" s="77">
        <v>0.22</v>
      </c>
      <c r="F76" s="77">
        <v>32</v>
      </c>
      <c r="G76" s="77" t="s">
        <v>21</v>
      </c>
      <c r="H76" s="78">
        <v>42192</v>
      </c>
      <c r="I76" s="78">
        <v>42202</v>
      </c>
      <c r="J76" s="79">
        <v>42489</v>
      </c>
      <c r="K76" s="76"/>
      <c r="L76" s="75"/>
      <c r="M76" s="5"/>
      <c r="N76" s="22"/>
      <c r="O76" s="68"/>
    </row>
    <row r="77" spans="1:15" x14ac:dyDescent="0.25">
      <c r="A77" s="92"/>
      <c r="B77" s="6" t="s">
        <v>53</v>
      </c>
      <c r="C77" s="80" t="s">
        <v>16</v>
      </c>
      <c r="D77" s="77" t="s">
        <v>68</v>
      </c>
      <c r="E77" s="82">
        <v>7.0000000000000007E-2</v>
      </c>
      <c r="F77" s="44">
        <v>1</v>
      </c>
      <c r="G77" s="44" t="s">
        <v>21</v>
      </c>
      <c r="H77" s="78">
        <v>42192</v>
      </c>
      <c r="I77" s="78">
        <v>42202</v>
      </c>
      <c r="J77" s="79">
        <v>42489</v>
      </c>
      <c r="K77" s="76"/>
      <c r="L77" s="75"/>
      <c r="M77" s="5"/>
      <c r="N77" s="22"/>
      <c r="O77" s="68"/>
    </row>
    <row r="78" spans="1:15" x14ac:dyDescent="0.25">
      <c r="A78" s="93"/>
      <c r="B78" s="6" t="s">
        <v>54</v>
      </c>
      <c r="C78" s="80" t="s">
        <v>16</v>
      </c>
      <c r="D78" s="77" t="s">
        <v>68</v>
      </c>
      <c r="E78" s="96" t="s">
        <v>69</v>
      </c>
      <c r="F78" s="77">
        <v>1</v>
      </c>
      <c r="G78" s="44" t="s">
        <v>21</v>
      </c>
      <c r="H78" s="78">
        <v>42192</v>
      </c>
      <c r="I78" s="78">
        <v>42202</v>
      </c>
      <c r="J78" s="79">
        <v>42489</v>
      </c>
      <c r="K78" s="76"/>
      <c r="L78" s="75"/>
      <c r="M78" s="5"/>
      <c r="N78" s="22"/>
      <c r="O78" s="68"/>
    </row>
    <row r="79" spans="1:15" ht="24.75" x14ac:dyDescent="0.25">
      <c r="A79" s="94"/>
      <c r="B79" s="8" t="s">
        <v>55</v>
      </c>
      <c r="C79" s="80" t="s">
        <v>16</v>
      </c>
      <c r="D79" s="77" t="s">
        <v>68</v>
      </c>
      <c r="E79" s="81" t="s">
        <v>71</v>
      </c>
      <c r="F79" s="77">
        <v>50</v>
      </c>
      <c r="G79" s="44" t="s">
        <v>21</v>
      </c>
      <c r="H79" s="78">
        <v>42192</v>
      </c>
      <c r="I79" s="78">
        <v>42202</v>
      </c>
      <c r="J79" s="79">
        <v>42489</v>
      </c>
      <c r="K79" s="76"/>
      <c r="L79" s="75"/>
      <c r="M79" s="5"/>
      <c r="N79" s="22"/>
      <c r="O79" s="68"/>
    </row>
    <row r="80" spans="1:15" x14ac:dyDescent="0.25">
      <c r="A80" s="94"/>
      <c r="B80" s="6" t="s">
        <v>56</v>
      </c>
      <c r="C80" s="80" t="s">
        <v>16</v>
      </c>
      <c r="D80" s="77" t="s">
        <v>68</v>
      </c>
      <c r="E80" s="95">
        <v>1E-3</v>
      </c>
      <c r="F80" s="44">
        <v>3</v>
      </c>
      <c r="G80" s="44" t="s">
        <v>21</v>
      </c>
      <c r="H80" s="78">
        <v>42192</v>
      </c>
      <c r="I80" s="78">
        <v>42202</v>
      </c>
      <c r="J80" s="79">
        <v>42489</v>
      </c>
      <c r="K80" s="76"/>
      <c r="L80" s="75"/>
      <c r="M80" s="5"/>
      <c r="N80" s="22"/>
      <c r="O80" s="68"/>
    </row>
    <row r="81" spans="1:15" x14ac:dyDescent="0.25">
      <c r="A81" s="94"/>
      <c r="B81" s="6" t="s">
        <v>57</v>
      </c>
      <c r="C81" s="80" t="s">
        <v>16</v>
      </c>
      <c r="D81" s="77" t="s">
        <v>68</v>
      </c>
      <c r="E81" s="95">
        <v>2.4E-2</v>
      </c>
      <c r="F81" s="43">
        <v>5</v>
      </c>
      <c r="G81" s="44" t="s">
        <v>21</v>
      </c>
      <c r="H81" s="78">
        <v>42192</v>
      </c>
      <c r="I81" s="78">
        <v>42202</v>
      </c>
      <c r="J81" s="79">
        <v>42489</v>
      </c>
      <c r="K81" s="76"/>
      <c r="L81" s="75"/>
      <c r="M81" s="5"/>
      <c r="N81" s="22"/>
      <c r="O81" s="68"/>
    </row>
    <row r="82" spans="1:15" x14ac:dyDescent="0.25">
      <c r="A82" s="94"/>
      <c r="B82" s="6" t="s">
        <v>58</v>
      </c>
      <c r="C82" s="77" t="s">
        <v>16</v>
      </c>
      <c r="D82" s="77" t="s">
        <v>68</v>
      </c>
      <c r="E82" s="95" t="s">
        <v>70</v>
      </c>
      <c r="F82" s="77">
        <v>2</v>
      </c>
      <c r="G82" s="44" t="s">
        <v>21</v>
      </c>
      <c r="H82" s="78">
        <v>42192</v>
      </c>
      <c r="I82" s="78">
        <v>42202</v>
      </c>
      <c r="J82" s="79">
        <v>42489</v>
      </c>
      <c r="K82" s="76"/>
      <c r="L82" s="75"/>
      <c r="M82" s="5"/>
      <c r="N82" s="22"/>
      <c r="O82" s="68"/>
    </row>
    <row r="83" spans="1:15" x14ac:dyDescent="0.25">
      <c r="A83" s="94"/>
      <c r="B83" s="6" t="s">
        <v>59</v>
      </c>
      <c r="C83" s="80" t="s">
        <v>16</v>
      </c>
      <c r="D83" s="77" t="s">
        <v>68</v>
      </c>
      <c r="E83" s="82">
        <v>9.0999999999999998E-2</v>
      </c>
      <c r="F83" s="44">
        <v>5</v>
      </c>
      <c r="G83" s="44" t="s">
        <v>21</v>
      </c>
      <c r="H83" s="78">
        <v>42192</v>
      </c>
      <c r="I83" s="78">
        <v>42202</v>
      </c>
      <c r="J83" s="79">
        <v>42489</v>
      </c>
      <c r="K83" s="76"/>
      <c r="L83" s="75"/>
      <c r="M83" s="5"/>
      <c r="N83" s="22"/>
      <c r="O83" s="68"/>
    </row>
    <row r="84" spans="1:15" x14ac:dyDescent="0.25">
      <c r="A84" s="94"/>
      <c r="B84" s="6" t="s">
        <v>60</v>
      </c>
      <c r="C84" s="80" t="s">
        <v>16</v>
      </c>
      <c r="D84" s="77" t="s">
        <v>68</v>
      </c>
      <c r="E84" s="77" t="s">
        <v>69</v>
      </c>
      <c r="F84" s="77">
        <v>0.03</v>
      </c>
      <c r="G84" s="44" t="s">
        <v>21</v>
      </c>
      <c r="H84" s="78">
        <v>42192</v>
      </c>
      <c r="I84" s="78">
        <v>42202</v>
      </c>
      <c r="J84" s="79">
        <v>42489</v>
      </c>
      <c r="K84" s="76"/>
      <c r="L84" s="75"/>
      <c r="M84" s="5"/>
      <c r="N84" s="22"/>
      <c r="O84" s="68"/>
    </row>
    <row r="85" spans="1:15" x14ac:dyDescent="0.25">
      <c r="A85" s="94"/>
      <c r="B85" s="6" t="s">
        <v>61</v>
      </c>
      <c r="C85" s="80" t="s">
        <v>16</v>
      </c>
      <c r="D85" s="77" t="s">
        <v>68</v>
      </c>
      <c r="E85" s="95">
        <v>2.1999999999999999E-2</v>
      </c>
      <c r="F85" s="77">
        <v>1</v>
      </c>
      <c r="G85" s="44" t="s">
        <v>21</v>
      </c>
      <c r="H85" s="78">
        <v>42192</v>
      </c>
      <c r="I85" s="78">
        <v>42202</v>
      </c>
      <c r="J85" s="79">
        <v>42489</v>
      </c>
      <c r="K85" s="76"/>
      <c r="L85" s="75"/>
      <c r="M85" s="5"/>
      <c r="N85" s="22"/>
      <c r="O85" s="68"/>
    </row>
    <row r="86" spans="1:15" x14ac:dyDescent="0.25">
      <c r="A86" s="94"/>
      <c r="B86" s="6" t="s">
        <v>62</v>
      </c>
      <c r="C86" s="80" t="s">
        <v>16</v>
      </c>
      <c r="D86" s="77" t="s">
        <v>68</v>
      </c>
      <c r="E86" s="77" t="s">
        <v>72</v>
      </c>
      <c r="F86" s="44">
        <v>25</v>
      </c>
      <c r="G86" s="44" t="s">
        <v>21</v>
      </c>
      <c r="H86" s="78">
        <v>42192</v>
      </c>
      <c r="I86" s="78">
        <v>42202</v>
      </c>
      <c r="J86" s="79">
        <v>42489</v>
      </c>
      <c r="K86" s="76"/>
      <c r="L86" s="75"/>
      <c r="M86" s="5"/>
      <c r="N86" s="22"/>
      <c r="O86" s="68"/>
    </row>
    <row r="87" spans="1:15" x14ac:dyDescent="0.25">
      <c r="A87" s="94"/>
      <c r="B87" s="6" t="s">
        <v>18</v>
      </c>
      <c r="C87" s="80" t="s">
        <v>18</v>
      </c>
      <c r="D87" s="77" t="s">
        <v>68</v>
      </c>
      <c r="E87" s="77">
        <v>8.2100000000000009</v>
      </c>
      <c r="F87" s="77" t="s">
        <v>63</v>
      </c>
      <c r="G87" s="44" t="s">
        <v>21</v>
      </c>
      <c r="H87" s="78">
        <v>42192</v>
      </c>
      <c r="I87" s="78">
        <v>42202</v>
      </c>
      <c r="J87" s="79">
        <v>42489</v>
      </c>
      <c r="K87" s="76"/>
      <c r="L87" s="75"/>
      <c r="M87" s="5"/>
      <c r="N87" s="22"/>
      <c r="O87" s="68"/>
    </row>
    <row r="88" spans="1:15" x14ac:dyDescent="0.25">
      <c r="A88" s="94"/>
      <c r="B88" s="6" t="s">
        <v>64</v>
      </c>
      <c r="C88" s="77" t="s">
        <v>16</v>
      </c>
      <c r="D88" s="77" t="s">
        <v>68</v>
      </c>
      <c r="E88" s="77">
        <v>0.05</v>
      </c>
      <c r="F88" s="77">
        <v>10</v>
      </c>
      <c r="G88" s="44" t="s">
        <v>21</v>
      </c>
      <c r="H88" s="78">
        <v>42192</v>
      </c>
      <c r="I88" s="78">
        <v>42202</v>
      </c>
      <c r="J88" s="79">
        <v>42489</v>
      </c>
      <c r="K88" s="76"/>
      <c r="L88" s="75"/>
      <c r="M88" s="5"/>
      <c r="N88" s="22"/>
      <c r="O88" s="68"/>
    </row>
    <row r="89" spans="1:15" ht="24.75" x14ac:dyDescent="0.25">
      <c r="A89" s="94"/>
      <c r="B89" s="8" t="s">
        <v>65</v>
      </c>
      <c r="C89" s="80" t="s">
        <v>16</v>
      </c>
      <c r="D89" s="77" t="s">
        <v>68</v>
      </c>
      <c r="E89" s="82" t="s">
        <v>100</v>
      </c>
      <c r="F89" s="44">
        <v>8</v>
      </c>
      <c r="G89" s="44" t="s">
        <v>21</v>
      </c>
      <c r="H89" s="78">
        <v>42192</v>
      </c>
      <c r="I89" s="78">
        <v>42202</v>
      </c>
      <c r="J89" s="79">
        <v>42489</v>
      </c>
      <c r="K89" s="76"/>
      <c r="L89" s="75"/>
      <c r="M89" s="5"/>
      <c r="N89" s="22"/>
      <c r="O89" s="68"/>
    </row>
    <row r="90" spans="1:15" ht="36.75" x14ac:dyDescent="0.25">
      <c r="A90" s="94"/>
      <c r="B90" s="8" t="s">
        <v>66</v>
      </c>
      <c r="C90" s="80" t="s">
        <v>16</v>
      </c>
      <c r="D90" s="77" t="s">
        <v>68</v>
      </c>
      <c r="E90" s="98">
        <v>0.75</v>
      </c>
      <c r="F90" s="77">
        <v>5</v>
      </c>
      <c r="G90" s="44" t="s">
        <v>21</v>
      </c>
      <c r="H90" s="78">
        <v>42192</v>
      </c>
      <c r="I90" s="78">
        <v>42202</v>
      </c>
      <c r="J90" s="79">
        <v>42489</v>
      </c>
      <c r="K90" s="76"/>
      <c r="L90" s="75"/>
      <c r="M90" s="5"/>
      <c r="N90" s="22"/>
      <c r="O90" s="68"/>
    </row>
    <row r="91" spans="1:15" ht="36.75" x14ac:dyDescent="0.25">
      <c r="A91" s="94"/>
      <c r="B91" s="225" t="s">
        <v>67</v>
      </c>
      <c r="C91" s="233" t="s">
        <v>16</v>
      </c>
      <c r="D91" s="74" t="s">
        <v>68</v>
      </c>
      <c r="E91" s="257" t="s">
        <v>101</v>
      </c>
      <c r="F91" s="74">
        <v>5</v>
      </c>
      <c r="G91" s="219" t="s">
        <v>111</v>
      </c>
      <c r="H91" s="258">
        <v>42192</v>
      </c>
      <c r="I91" s="258">
        <v>42202</v>
      </c>
      <c r="J91" s="79">
        <v>42489</v>
      </c>
      <c r="K91" s="76"/>
      <c r="L91" s="75"/>
      <c r="M91" s="5"/>
      <c r="N91" s="22"/>
      <c r="O91" s="68"/>
    </row>
    <row r="92" spans="1:15" x14ac:dyDescent="0.25">
      <c r="A92" s="24" t="s">
        <v>50</v>
      </c>
      <c r="B92" s="9"/>
      <c r="C92" s="97"/>
      <c r="D92" s="97"/>
      <c r="E92" s="97"/>
      <c r="F92" s="99"/>
      <c r="G92" s="10"/>
      <c r="H92" s="97"/>
      <c r="I92" s="97"/>
      <c r="J92" s="97"/>
      <c r="K92" s="21"/>
      <c r="L92" s="23"/>
      <c r="M92" s="5"/>
      <c r="N92" s="134"/>
      <c r="O92" s="68"/>
    </row>
    <row r="93" spans="1:15" ht="15" customHeight="1" x14ac:dyDescent="0.25">
      <c r="A93" s="91" t="s">
        <v>51</v>
      </c>
      <c r="B93" s="6" t="s">
        <v>52</v>
      </c>
      <c r="C93" s="77" t="s">
        <v>16</v>
      </c>
      <c r="D93" s="77" t="s">
        <v>68</v>
      </c>
      <c r="E93" s="77">
        <v>16</v>
      </c>
      <c r="F93" s="77">
        <v>32</v>
      </c>
      <c r="G93" s="77" t="s">
        <v>21</v>
      </c>
      <c r="H93" s="78">
        <v>42228</v>
      </c>
      <c r="I93" s="78">
        <v>42248</v>
      </c>
      <c r="J93" s="79">
        <v>42489</v>
      </c>
      <c r="K93" s="76"/>
      <c r="L93" s="75"/>
      <c r="M93" s="5"/>
      <c r="N93" s="22"/>
      <c r="O93" s="68"/>
    </row>
    <row r="94" spans="1:15" x14ac:dyDescent="0.25">
      <c r="A94" s="92"/>
      <c r="B94" s="6" t="s">
        <v>53</v>
      </c>
      <c r="C94" s="80" t="s">
        <v>16</v>
      </c>
      <c r="D94" s="77" t="s">
        <v>68</v>
      </c>
      <c r="E94" s="82">
        <v>2.7E-2</v>
      </c>
      <c r="F94" s="44">
        <v>1</v>
      </c>
      <c r="G94" s="44" t="s">
        <v>21</v>
      </c>
      <c r="H94" s="78">
        <v>42228</v>
      </c>
      <c r="I94" s="78">
        <v>42248</v>
      </c>
      <c r="J94" s="79">
        <v>42489</v>
      </c>
      <c r="K94" s="76"/>
      <c r="L94" s="75"/>
      <c r="M94" s="5"/>
      <c r="N94" s="22"/>
      <c r="O94" s="68"/>
    </row>
    <row r="95" spans="1:15" x14ac:dyDescent="0.25">
      <c r="A95" s="93"/>
      <c r="B95" s="6" t="s">
        <v>54</v>
      </c>
      <c r="C95" s="80" t="s">
        <v>16</v>
      </c>
      <c r="D95" s="77" t="s">
        <v>68</v>
      </c>
      <c r="E95" s="96">
        <v>2.0000000000000001E-4</v>
      </c>
      <c r="F95" s="77">
        <v>1</v>
      </c>
      <c r="G95" s="44" t="s">
        <v>21</v>
      </c>
      <c r="H95" s="78">
        <v>42228</v>
      </c>
      <c r="I95" s="78">
        <v>42248</v>
      </c>
      <c r="J95" s="79">
        <v>42489</v>
      </c>
      <c r="K95" s="76"/>
      <c r="L95" s="75"/>
      <c r="M95" s="5"/>
      <c r="N95" s="22"/>
      <c r="O95" s="68"/>
    </row>
    <row r="96" spans="1:15" ht="24.75" x14ac:dyDescent="0.25">
      <c r="A96" s="94"/>
      <c r="B96" s="8" t="s">
        <v>55</v>
      </c>
      <c r="C96" s="80" t="s">
        <v>16</v>
      </c>
      <c r="D96" s="77" t="s">
        <v>68</v>
      </c>
      <c r="E96" s="81" t="s">
        <v>71</v>
      </c>
      <c r="F96" s="77">
        <v>50</v>
      </c>
      <c r="G96" s="44" t="s">
        <v>21</v>
      </c>
      <c r="H96" s="78">
        <v>42228</v>
      </c>
      <c r="I96" s="78">
        <v>42248</v>
      </c>
      <c r="J96" s="79">
        <v>42489</v>
      </c>
      <c r="K96" s="76"/>
      <c r="L96" s="75"/>
      <c r="M96" s="5"/>
      <c r="N96" s="22"/>
      <c r="O96" s="68"/>
    </row>
    <row r="97" spans="1:15" x14ac:dyDescent="0.25">
      <c r="A97" s="94"/>
      <c r="B97" s="6" t="s">
        <v>56</v>
      </c>
      <c r="C97" s="80" t="s">
        <v>16</v>
      </c>
      <c r="D97" s="77" t="s">
        <v>68</v>
      </c>
      <c r="E97" s="95" t="s">
        <v>70</v>
      </c>
      <c r="F97" s="44">
        <v>3</v>
      </c>
      <c r="G97" s="44" t="s">
        <v>21</v>
      </c>
      <c r="H97" s="78">
        <v>42228</v>
      </c>
      <c r="I97" s="78">
        <v>42248</v>
      </c>
      <c r="J97" s="79">
        <v>42489</v>
      </c>
      <c r="K97" s="76"/>
      <c r="L97" s="75"/>
      <c r="M97" s="5"/>
      <c r="N97" s="22"/>
      <c r="O97" s="68"/>
    </row>
    <row r="98" spans="1:15" x14ac:dyDescent="0.25">
      <c r="A98" s="94"/>
      <c r="B98" s="6" t="s">
        <v>57</v>
      </c>
      <c r="C98" s="80" t="s">
        <v>16</v>
      </c>
      <c r="D98" s="77" t="s">
        <v>68</v>
      </c>
      <c r="E98" s="95">
        <v>0.41099999999999998</v>
      </c>
      <c r="F98" s="43">
        <v>5</v>
      </c>
      <c r="G98" s="44" t="s">
        <v>21</v>
      </c>
      <c r="H98" s="78">
        <v>42228</v>
      </c>
      <c r="I98" s="78">
        <v>42248</v>
      </c>
      <c r="J98" s="79">
        <v>42489</v>
      </c>
      <c r="K98" s="76"/>
      <c r="L98" s="75"/>
      <c r="M98" s="5"/>
      <c r="N98" s="22"/>
      <c r="O98" s="68"/>
    </row>
    <row r="99" spans="1:15" x14ac:dyDescent="0.25">
      <c r="A99" s="94"/>
      <c r="B99" s="6" t="s">
        <v>58</v>
      </c>
      <c r="C99" s="77" t="s">
        <v>16</v>
      </c>
      <c r="D99" s="77" t="s">
        <v>68</v>
      </c>
      <c r="E99" s="95">
        <v>2E-3</v>
      </c>
      <c r="F99" s="77">
        <v>2</v>
      </c>
      <c r="G99" s="44" t="s">
        <v>21</v>
      </c>
      <c r="H99" s="78">
        <v>42228</v>
      </c>
      <c r="I99" s="78">
        <v>42248</v>
      </c>
      <c r="J99" s="79">
        <v>42489</v>
      </c>
      <c r="K99" s="76"/>
      <c r="L99" s="75"/>
      <c r="M99" s="5"/>
      <c r="N99" s="22"/>
      <c r="O99" s="68"/>
    </row>
    <row r="100" spans="1:15" x14ac:dyDescent="0.25">
      <c r="A100" s="94"/>
      <c r="B100" s="6" t="s">
        <v>59</v>
      </c>
      <c r="C100" s="80" t="s">
        <v>16</v>
      </c>
      <c r="D100" s="77" t="s">
        <v>68</v>
      </c>
      <c r="E100" s="82">
        <v>2E-3</v>
      </c>
      <c r="F100" s="44">
        <v>5</v>
      </c>
      <c r="G100" s="44" t="s">
        <v>21</v>
      </c>
      <c r="H100" s="78">
        <v>42228</v>
      </c>
      <c r="I100" s="78">
        <v>42248</v>
      </c>
      <c r="J100" s="79">
        <v>42489</v>
      </c>
      <c r="K100" s="76"/>
      <c r="L100" s="75"/>
      <c r="M100" s="5"/>
      <c r="N100" s="22"/>
      <c r="O100" s="68"/>
    </row>
    <row r="101" spans="1:15" x14ac:dyDescent="0.25">
      <c r="A101" s="94"/>
      <c r="B101" s="6" t="s">
        <v>60</v>
      </c>
      <c r="C101" s="80" t="s">
        <v>16</v>
      </c>
      <c r="D101" s="77" t="s">
        <v>68</v>
      </c>
      <c r="E101" s="77" t="s">
        <v>69</v>
      </c>
      <c r="F101" s="77">
        <v>0.03</v>
      </c>
      <c r="G101" s="44" t="s">
        <v>21</v>
      </c>
      <c r="H101" s="78">
        <v>42228</v>
      </c>
      <c r="I101" s="78">
        <v>42248</v>
      </c>
      <c r="J101" s="79">
        <v>42489</v>
      </c>
      <c r="K101" s="76"/>
      <c r="L101" s="75"/>
      <c r="M101" s="5"/>
      <c r="N101" s="22"/>
      <c r="O101" s="68"/>
    </row>
    <row r="102" spans="1:15" x14ac:dyDescent="0.25">
      <c r="A102" s="94"/>
      <c r="B102" s="6" t="s">
        <v>61</v>
      </c>
      <c r="C102" s="80" t="s">
        <v>16</v>
      </c>
      <c r="D102" s="77" t="s">
        <v>68</v>
      </c>
      <c r="E102" s="95">
        <v>1.6E-2</v>
      </c>
      <c r="F102" s="77">
        <v>1</v>
      </c>
      <c r="G102" s="44" t="s">
        <v>21</v>
      </c>
      <c r="H102" s="78">
        <v>42228</v>
      </c>
      <c r="I102" s="78">
        <v>42248</v>
      </c>
      <c r="J102" s="79">
        <v>42489</v>
      </c>
      <c r="K102" s="76"/>
      <c r="L102" s="75"/>
      <c r="M102" s="5"/>
      <c r="N102" s="22"/>
      <c r="O102" s="68"/>
    </row>
    <row r="103" spans="1:15" x14ac:dyDescent="0.25">
      <c r="A103" s="94"/>
      <c r="B103" s="6" t="s">
        <v>62</v>
      </c>
      <c r="C103" s="80" t="s">
        <v>16</v>
      </c>
      <c r="D103" s="77" t="s">
        <v>68</v>
      </c>
      <c r="E103" s="77" t="s">
        <v>72</v>
      </c>
      <c r="F103" s="44">
        <v>25</v>
      </c>
      <c r="G103" s="44" t="s">
        <v>21</v>
      </c>
      <c r="H103" s="78">
        <v>42228</v>
      </c>
      <c r="I103" s="78">
        <v>42248</v>
      </c>
      <c r="J103" s="79">
        <v>42489</v>
      </c>
      <c r="K103" s="76"/>
      <c r="L103" s="75"/>
      <c r="M103" s="5"/>
      <c r="N103" s="22"/>
      <c r="O103" s="68"/>
    </row>
    <row r="104" spans="1:15" x14ac:dyDescent="0.25">
      <c r="A104" s="94"/>
      <c r="B104" s="6" t="s">
        <v>18</v>
      </c>
      <c r="C104" s="80" t="s">
        <v>18</v>
      </c>
      <c r="D104" s="77" t="s">
        <v>68</v>
      </c>
      <c r="E104" s="77">
        <v>8.17</v>
      </c>
      <c r="F104" s="77" t="s">
        <v>63</v>
      </c>
      <c r="G104" s="44" t="s">
        <v>21</v>
      </c>
      <c r="H104" s="78">
        <v>42228</v>
      </c>
      <c r="I104" s="78">
        <v>42248</v>
      </c>
      <c r="J104" s="79">
        <v>42489</v>
      </c>
      <c r="K104" s="76"/>
      <c r="L104" s="75"/>
      <c r="M104" s="5"/>
      <c r="N104" s="22"/>
      <c r="O104" s="68"/>
    </row>
    <row r="105" spans="1:15" x14ac:dyDescent="0.25">
      <c r="A105" s="94"/>
      <c r="B105" s="6" t="s">
        <v>64</v>
      </c>
      <c r="C105" s="77" t="s">
        <v>16</v>
      </c>
      <c r="D105" s="77" t="s">
        <v>68</v>
      </c>
      <c r="E105" s="77">
        <v>0.02</v>
      </c>
      <c r="F105" s="77">
        <v>10</v>
      </c>
      <c r="G105" s="44" t="s">
        <v>21</v>
      </c>
      <c r="H105" s="78">
        <v>42228</v>
      </c>
      <c r="I105" s="78">
        <v>42248</v>
      </c>
      <c r="J105" s="79">
        <v>42489</v>
      </c>
      <c r="K105" s="76"/>
      <c r="L105" s="75"/>
      <c r="M105" s="5"/>
      <c r="N105" s="22"/>
      <c r="O105" s="68"/>
    </row>
    <row r="106" spans="1:15" ht="24.75" x14ac:dyDescent="0.25">
      <c r="A106" s="94"/>
      <c r="B106" s="8" t="s">
        <v>65</v>
      </c>
      <c r="C106" s="80" t="s">
        <v>16</v>
      </c>
      <c r="D106" s="77" t="s">
        <v>68</v>
      </c>
      <c r="E106" s="82" t="s">
        <v>100</v>
      </c>
      <c r="F106" s="44">
        <v>8</v>
      </c>
      <c r="G106" s="44" t="s">
        <v>21</v>
      </c>
      <c r="H106" s="78">
        <v>42228</v>
      </c>
      <c r="I106" s="78">
        <v>42248</v>
      </c>
      <c r="J106" s="79">
        <v>42489</v>
      </c>
      <c r="K106" s="76"/>
      <c r="L106" s="75"/>
      <c r="M106" s="5"/>
      <c r="N106" s="22"/>
      <c r="O106" s="68"/>
    </row>
    <row r="107" spans="1:15" ht="36.75" x14ac:dyDescent="0.25">
      <c r="A107" s="94"/>
      <c r="B107" s="8" t="s">
        <v>66</v>
      </c>
      <c r="C107" s="80" t="s">
        <v>16</v>
      </c>
      <c r="D107" s="77" t="s">
        <v>68</v>
      </c>
      <c r="E107" s="98">
        <v>0.34</v>
      </c>
      <c r="F107" s="77">
        <v>5</v>
      </c>
      <c r="G107" s="44" t="s">
        <v>21</v>
      </c>
      <c r="H107" s="78">
        <v>42228</v>
      </c>
      <c r="I107" s="78">
        <v>42248</v>
      </c>
      <c r="J107" s="79">
        <v>42489</v>
      </c>
      <c r="K107" s="76"/>
      <c r="L107" s="75"/>
      <c r="M107" s="5"/>
      <c r="N107" s="22"/>
      <c r="O107" s="68"/>
    </row>
    <row r="108" spans="1:15" ht="36.75" x14ac:dyDescent="0.25">
      <c r="A108" s="94"/>
      <c r="B108" s="225" t="s">
        <v>67</v>
      </c>
      <c r="C108" s="233" t="s">
        <v>16</v>
      </c>
      <c r="D108" s="74" t="s">
        <v>68</v>
      </c>
      <c r="E108" s="257" t="s">
        <v>101</v>
      </c>
      <c r="F108" s="74">
        <v>5</v>
      </c>
      <c r="G108" s="219" t="s">
        <v>111</v>
      </c>
      <c r="H108" s="258">
        <v>42228</v>
      </c>
      <c r="I108" s="258">
        <v>42248</v>
      </c>
      <c r="J108" s="287">
        <v>42489</v>
      </c>
      <c r="K108" s="76"/>
      <c r="L108" s="75"/>
      <c r="M108" s="5"/>
      <c r="N108" s="22"/>
      <c r="O108" s="68"/>
    </row>
    <row r="109" spans="1:15" x14ac:dyDescent="0.25">
      <c r="A109" s="24" t="s">
        <v>50</v>
      </c>
      <c r="B109" s="9"/>
      <c r="C109" s="97"/>
      <c r="D109" s="97"/>
      <c r="E109" s="97"/>
      <c r="F109" s="99"/>
      <c r="G109" s="10"/>
      <c r="H109" s="97"/>
      <c r="I109" s="97"/>
      <c r="J109" s="97"/>
      <c r="K109" s="21"/>
      <c r="L109" s="23"/>
      <c r="M109" s="5"/>
      <c r="N109" s="134"/>
      <c r="O109" s="68"/>
    </row>
    <row r="110" spans="1:15" ht="15" customHeight="1" x14ac:dyDescent="0.25">
      <c r="A110" s="91" t="s">
        <v>51</v>
      </c>
      <c r="B110" s="6" t="s">
        <v>52</v>
      </c>
      <c r="C110" s="77" t="s">
        <v>16</v>
      </c>
      <c r="D110" s="77" t="s">
        <v>68</v>
      </c>
      <c r="E110" s="77">
        <v>0.21</v>
      </c>
      <c r="F110" s="77">
        <v>32</v>
      </c>
      <c r="G110" s="77" t="s">
        <v>21</v>
      </c>
      <c r="H110" s="78">
        <v>42248</v>
      </c>
      <c r="I110" s="78">
        <v>42268</v>
      </c>
      <c r="J110" s="79">
        <v>42489</v>
      </c>
      <c r="K110" s="76"/>
      <c r="L110" s="75"/>
      <c r="M110" s="5"/>
      <c r="N110" s="22"/>
      <c r="O110" s="68"/>
    </row>
    <row r="111" spans="1:15" x14ac:dyDescent="0.25">
      <c r="A111" s="92"/>
      <c r="B111" s="6" t="s">
        <v>53</v>
      </c>
      <c r="C111" s="80" t="s">
        <v>16</v>
      </c>
      <c r="D111" s="77" t="s">
        <v>68</v>
      </c>
      <c r="E111" s="82">
        <v>3.1E-2</v>
      </c>
      <c r="F111" s="44">
        <v>1</v>
      </c>
      <c r="G111" s="44" t="s">
        <v>21</v>
      </c>
      <c r="H111" s="78">
        <v>42248</v>
      </c>
      <c r="I111" s="78">
        <v>42268</v>
      </c>
      <c r="J111" s="79">
        <v>42489</v>
      </c>
      <c r="K111" s="76"/>
      <c r="L111" s="75"/>
      <c r="M111" s="5"/>
      <c r="N111" s="22"/>
      <c r="O111" s="68"/>
    </row>
    <row r="112" spans="1:15" x14ac:dyDescent="0.25">
      <c r="A112" s="93"/>
      <c r="B112" s="6" t="s">
        <v>54</v>
      </c>
      <c r="C112" s="80" t="s">
        <v>16</v>
      </c>
      <c r="D112" s="77" t="s">
        <v>68</v>
      </c>
      <c r="E112" s="96">
        <v>2.9999999999999997E-4</v>
      </c>
      <c r="F112" s="77">
        <v>1</v>
      </c>
      <c r="G112" s="44" t="s">
        <v>21</v>
      </c>
      <c r="H112" s="78">
        <v>42248</v>
      </c>
      <c r="I112" s="78">
        <v>42268</v>
      </c>
      <c r="J112" s="79">
        <v>42489</v>
      </c>
      <c r="K112" s="76"/>
      <c r="L112" s="75"/>
      <c r="M112" s="5"/>
      <c r="N112" s="22"/>
      <c r="O112" s="68"/>
    </row>
    <row r="113" spans="1:15" ht="24.75" x14ac:dyDescent="0.25">
      <c r="A113" s="94"/>
      <c r="B113" s="8" t="s">
        <v>55</v>
      </c>
      <c r="C113" s="80" t="s">
        <v>16</v>
      </c>
      <c r="D113" s="77" t="s">
        <v>68</v>
      </c>
      <c r="E113" s="81" t="s">
        <v>71</v>
      </c>
      <c r="F113" s="77">
        <v>50</v>
      </c>
      <c r="G113" s="44" t="s">
        <v>21</v>
      </c>
      <c r="H113" s="78">
        <v>42248</v>
      </c>
      <c r="I113" s="78">
        <v>42268</v>
      </c>
      <c r="J113" s="79">
        <v>42489</v>
      </c>
      <c r="K113" s="76"/>
      <c r="L113" s="75"/>
      <c r="M113" s="5"/>
      <c r="N113" s="22"/>
      <c r="O113" s="68"/>
    </row>
    <row r="114" spans="1:15" x14ac:dyDescent="0.25">
      <c r="A114" s="94"/>
      <c r="B114" s="6" t="s">
        <v>56</v>
      </c>
      <c r="C114" s="80" t="s">
        <v>16</v>
      </c>
      <c r="D114" s="77" t="s">
        <v>68</v>
      </c>
      <c r="E114" s="95">
        <v>1E-3</v>
      </c>
      <c r="F114" s="44">
        <v>3</v>
      </c>
      <c r="G114" s="44" t="s">
        <v>21</v>
      </c>
      <c r="H114" s="78">
        <v>42248</v>
      </c>
      <c r="I114" s="78">
        <v>42268</v>
      </c>
      <c r="J114" s="79">
        <v>42489</v>
      </c>
      <c r="K114" s="76"/>
      <c r="L114" s="75"/>
      <c r="M114" s="5"/>
      <c r="N114" s="22"/>
      <c r="O114" s="68"/>
    </row>
    <row r="115" spans="1:15" x14ac:dyDescent="0.25">
      <c r="A115" s="94"/>
      <c r="B115" s="6" t="s">
        <v>57</v>
      </c>
      <c r="C115" s="80" t="s">
        <v>16</v>
      </c>
      <c r="D115" s="77" t="s">
        <v>68</v>
      </c>
      <c r="E115" s="95">
        <v>0.03</v>
      </c>
      <c r="F115" s="43">
        <v>5</v>
      </c>
      <c r="G115" s="44" t="s">
        <v>21</v>
      </c>
      <c r="H115" s="78">
        <v>42248</v>
      </c>
      <c r="I115" s="78">
        <v>42268</v>
      </c>
      <c r="J115" s="79">
        <v>42489</v>
      </c>
      <c r="K115" s="76"/>
      <c r="L115" s="75"/>
      <c r="M115" s="5"/>
      <c r="N115" s="22"/>
      <c r="O115" s="68"/>
    </row>
    <row r="116" spans="1:15" x14ac:dyDescent="0.25">
      <c r="A116" s="94"/>
      <c r="B116" s="6" t="s">
        <v>58</v>
      </c>
      <c r="C116" s="77" t="s">
        <v>16</v>
      </c>
      <c r="D116" s="77" t="s">
        <v>68</v>
      </c>
      <c r="E116" s="95" t="s">
        <v>70</v>
      </c>
      <c r="F116" s="77">
        <v>2</v>
      </c>
      <c r="G116" s="44" t="s">
        <v>21</v>
      </c>
      <c r="H116" s="78">
        <v>42248</v>
      </c>
      <c r="I116" s="78">
        <v>42268</v>
      </c>
      <c r="J116" s="79">
        <v>42489</v>
      </c>
      <c r="K116" s="76"/>
      <c r="L116" s="75"/>
      <c r="M116" s="5"/>
      <c r="N116" s="22"/>
      <c r="O116" s="68"/>
    </row>
    <row r="117" spans="1:15" x14ac:dyDescent="0.25">
      <c r="A117" s="94"/>
      <c r="B117" s="6" t="s">
        <v>59</v>
      </c>
      <c r="C117" s="80" t="s">
        <v>16</v>
      </c>
      <c r="D117" s="77" t="s">
        <v>68</v>
      </c>
      <c r="E117" s="82">
        <v>1.2999999999999999E-2</v>
      </c>
      <c r="F117" s="44">
        <v>5</v>
      </c>
      <c r="G117" s="44" t="s">
        <v>21</v>
      </c>
      <c r="H117" s="78">
        <v>42248</v>
      </c>
      <c r="I117" s="78">
        <v>42268</v>
      </c>
      <c r="J117" s="79">
        <v>42489</v>
      </c>
      <c r="K117" s="76"/>
      <c r="L117" s="75"/>
      <c r="M117" s="5"/>
      <c r="N117" s="22"/>
      <c r="O117" s="68"/>
    </row>
    <row r="118" spans="1:15" x14ac:dyDescent="0.25">
      <c r="A118" s="94"/>
      <c r="B118" s="6" t="s">
        <v>60</v>
      </c>
      <c r="C118" s="80" t="s">
        <v>16</v>
      </c>
      <c r="D118" s="77" t="s">
        <v>68</v>
      </c>
      <c r="E118" s="77" t="s">
        <v>69</v>
      </c>
      <c r="F118" s="77">
        <v>0.03</v>
      </c>
      <c r="G118" s="44" t="s">
        <v>21</v>
      </c>
      <c r="H118" s="78">
        <v>42248</v>
      </c>
      <c r="I118" s="78">
        <v>42268</v>
      </c>
      <c r="J118" s="79">
        <v>42489</v>
      </c>
      <c r="K118" s="76"/>
      <c r="L118" s="75"/>
      <c r="M118" s="5"/>
      <c r="N118" s="22"/>
      <c r="O118" s="68"/>
    </row>
    <row r="119" spans="1:15" x14ac:dyDescent="0.25">
      <c r="A119" s="94"/>
      <c r="B119" s="6" t="s">
        <v>61</v>
      </c>
      <c r="C119" s="80" t="s">
        <v>16</v>
      </c>
      <c r="D119" s="77" t="s">
        <v>68</v>
      </c>
      <c r="E119" s="95">
        <v>4.2000000000000003E-2</v>
      </c>
      <c r="F119" s="77">
        <v>1</v>
      </c>
      <c r="G119" s="44" t="s">
        <v>21</v>
      </c>
      <c r="H119" s="78">
        <v>42248</v>
      </c>
      <c r="I119" s="78">
        <v>42268</v>
      </c>
      <c r="J119" s="79">
        <v>42489</v>
      </c>
      <c r="K119" s="76"/>
      <c r="L119" s="75"/>
      <c r="M119" s="5"/>
      <c r="N119" s="22"/>
      <c r="O119" s="68"/>
    </row>
    <row r="120" spans="1:15" x14ac:dyDescent="0.25">
      <c r="A120" s="94"/>
      <c r="B120" s="6" t="s">
        <v>62</v>
      </c>
      <c r="C120" s="80" t="s">
        <v>16</v>
      </c>
      <c r="D120" s="77" t="s">
        <v>68</v>
      </c>
      <c r="E120" s="77" t="s">
        <v>72</v>
      </c>
      <c r="F120" s="44">
        <v>25</v>
      </c>
      <c r="G120" s="44" t="s">
        <v>21</v>
      </c>
      <c r="H120" s="78">
        <v>42248</v>
      </c>
      <c r="I120" s="78">
        <v>42268</v>
      </c>
      <c r="J120" s="79">
        <v>42489</v>
      </c>
      <c r="K120" s="76"/>
      <c r="L120" s="75"/>
      <c r="M120" s="5"/>
      <c r="N120" s="22"/>
      <c r="O120" s="68"/>
    </row>
    <row r="121" spans="1:15" x14ac:dyDescent="0.25">
      <c r="A121" s="94"/>
      <c r="B121" s="6" t="s">
        <v>18</v>
      </c>
      <c r="C121" s="80" t="s">
        <v>18</v>
      </c>
      <c r="D121" s="77" t="s">
        <v>68</v>
      </c>
      <c r="E121" s="77">
        <v>8.2899999999999991</v>
      </c>
      <c r="F121" s="77" t="s">
        <v>63</v>
      </c>
      <c r="G121" s="44" t="s">
        <v>21</v>
      </c>
      <c r="H121" s="78">
        <v>42248</v>
      </c>
      <c r="I121" s="78">
        <v>42268</v>
      </c>
      <c r="J121" s="79">
        <v>42489</v>
      </c>
      <c r="K121" s="76"/>
      <c r="L121" s="75"/>
      <c r="M121" s="5"/>
      <c r="N121" s="22"/>
      <c r="O121" s="68"/>
    </row>
    <row r="122" spans="1:15" x14ac:dyDescent="0.25">
      <c r="A122" s="94"/>
      <c r="B122" s="6" t="s">
        <v>64</v>
      </c>
      <c r="C122" s="77" t="s">
        <v>16</v>
      </c>
      <c r="D122" s="77" t="s">
        <v>68</v>
      </c>
      <c r="E122" s="77">
        <v>0.05</v>
      </c>
      <c r="F122" s="77">
        <v>10</v>
      </c>
      <c r="G122" s="44" t="s">
        <v>21</v>
      </c>
      <c r="H122" s="78">
        <v>42248</v>
      </c>
      <c r="I122" s="78">
        <v>42268</v>
      </c>
      <c r="J122" s="79">
        <v>42489</v>
      </c>
      <c r="K122" s="76"/>
      <c r="L122" s="75"/>
      <c r="M122" s="5"/>
      <c r="N122" s="22"/>
      <c r="O122" s="68"/>
    </row>
    <row r="123" spans="1:15" ht="24.75" x14ac:dyDescent="0.25">
      <c r="A123" s="94"/>
      <c r="B123" s="8" t="s">
        <v>65</v>
      </c>
      <c r="C123" s="80" t="s">
        <v>16</v>
      </c>
      <c r="D123" s="77" t="s">
        <v>68</v>
      </c>
      <c r="E123" s="82" t="s">
        <v>100</v>
      </c>
      <c r="F123" s="44">
        <v>8</v>
      </c>
      <c r="G123" s="44" t="s">
        <v>21</v>
      </c>
      <c r="H123" s="78">
        <v>42248</v>
      </c>
      <c r="I123" s="78">
        <v>42268</v>
      </c>
      <c r="J123" s="79">
        <v>42489</v>
      </c>
      <c r="K123" s="76"/>
      <c r="L123" s="75"/>
      <c r="M123" s="5"/>
      <c r="N123" s="22"/>
      <c r="O123" s="68"/>
    </row>
    <row r="124" spans="1:15" ht="36.75" x14ac:dyDescent="0.25">
      <c r="A124" s="94"/>
      <c r="B124" s="8" t="s">
        <v>66</v>
      </c>
      <c r="C124" s="80" t="s">
        <v>16</v>
      </c>
      <c r="D124" s="77" t="s">
        <v>68</v>
      </c>
      <c r="E124" s="98">
        <v>0.55000000000000004</v>
      </c>
      <c r="F124" s="77">
        <v>5</v>
      </c>
      <c r="G124" s="44" t="s">
        <v>21</v>
      </c>
      <c r="H124" s="78">
        <v>42248</v>
      </c>
      <c r="I124" s="78">
        <v>42268</v>
      </c>
      <c r="J124" s="79">
        <v>42489</v>
      </c>
      <c r="K124" s="76"/>
      <c r="L124" s="75"/>
      <c r="M124" s="5"/>
      <c r="N124" s="22"/>
      <c r="O124" s="68"/>
    </row>
    <row r="125" spans="1:15" ht="36.75" x14ac:dyDescent="0.25">
      <c r="A125" s="94"/>
      <c r="B125" s="225" t="s">
        <v>67</v>
      </c>
      <c r="C125" s="233" t="s">
        <v>16</v>
      </c>
      <c r="D125" s="74" t="s">
        <v>68</v>
      </c>
      <c r="E125" s="257" t="s">
        <v>101</v>
      </c>
      <c r="F125" s="74">
        <v>5</v>
      </c>
      <c r="G125" s="219" t="s">
        <v>111</v>
      </c>
      <c r="H125" s="258">
        <v>42248</v>
      </c>
      <c r="I125" s="258">
        <v>42268</v>
      </c>
      <c r="J125" s="287">
        <v>42489</v>
      </c>
      <c r="K125" s="76"/>
      <c r="L125" s="75"/>
      <c r="M125" s="5"/>
      <c r="N125" s="22"/>
      <c r="O125" s="68"/>
    </row>
    <row r="126" spans="1:15" x14ac:dyDescent="0.25">
      <c r="A126" s="24" t="s">
        <v>50</v>
      </c>
      <c r="B126" s="9"/>
      <c r="C126" s="97"/>
      <c r="D126" s="97"/>
      <c r="E126" s="97"/>
      <c r="F126" s="99"/>
      <c r="G126" s="10"/>
      <c r="H126" s="97"/>
      <c r="I126" s="97"/>
      <c r="J126" s="97"/>
      <c r="K126" s="21"/>
      <c r="L126" s="23"/>
      <c r="M126" s="5"/>
      <c r="N126" s="134"/>
      <c r="O126" s="68"/>
    </row>
    <row r="127" spans="1:15" ht="15" customHeight="1" x14ac:dyDescent="0.25">
      <c r="A127" s="91" t="s">
        <v>51</v>
      </c>
      <c r="B127" s="6" t="s">
        <v>52</v>
      </c>
      <c r="C127" s="77" t="s">
        <v>16</v>
      </c>
      <c r="D127" s="77" t="s">
        <v>68</v>
      </c>
      <c r="E127" s="77">
        <v>0.04</v>
      </c>
      <c r="F127" s="77">
        <v>32</v>
      </c>
      <c r="G127" s="77" t="s">
        <v>21</v>
      </c>
      <c r="H127" s="78">
        <v>42284</v>
      </c>
      <c r="I127" s="78">
        <v>42298</v>
      </c>
      <c r="J127" s="79">
        <v>42489</v>
      </c>
      <c r="K127" s="76"/>
      <c r="L127" s="75"/>
      <c r="M127" s="5"/>
      <c r="N127" s="22"/>
      <c r="O127" s="68"/>
    </row>
    <row r="128" spans="1:15" x14ac:dyDescent="0.25">
      <c r="A128" s="92"/>
      <c r="B128" s="6" t="s">
        <v>53</v>
      </c>
      <c r="C128" s="80" t="s">
        <v>16</v>
      </c>
      <c r="D128" s="77" t="s">
        <v>68</v>
      </c>
      <c r="E128" s="82">
        <v>2.1999999999999999E-2</v>
      </c>
      <c r="F128" s="44">
        <v>1</v>
      </c>
      <c r="G128" s="44" t="s">
        <v>21</v>
      </c>
      <c r="H128" s="78">
        <v>42284</v>
      </c>
      <c r="I128" s="78">
        <v>42298</v>
      </c>
      <c r="J128" s="79">
        <v>42489</v>
      </c>
      <c r="K128" s="76"/>
      <c r="L128" s="75"/>
      <c r="M128" s="5"/>
      <c r="N128" s="22"/>
      <c r="O128" s="68"/>
    </row>
    <row r="129" spans="1:15" x14ac:dyDescent="0.25">
      <c r="A129" s="93"/>
      <c r="B129" s="6" t="s">
        <v>54</v>
      </c>
      <c r="C129" s="80" t="s">
        <v>16</v>
      </c>
      <c r="D129" s="77" t="s">
        <v>68</v>
      </c>
      <c r="E129" s="96" t="s">
        <v>69</v>
      </c>
      <c r="F129" s="77">
        <v>1</v>
      </c>
      <c r="G129" s="44" t="s">
        <v>21</v>
      </c>
      <c r="H129" s="78">
        <v>42284</v>
      </c>
      <c r="I129" s="78">
        <v>42298</v>
      </c>
      <c r="J129" s="79">
        <v>42489</v>
      </c>
      <c r="K129" s="76"/>
      <c r="L129" s="75"/>
      <c r="M129" s="5"/>
      <c r="N129" s="22"/>
      <c r="O129" s="68"/>
    </row>
    <row r="130" spans="1:15" ht="24.75" x14ac:dyDescent="0.25">
      <c r="A130" s="94"/>
      <c r="B130" s="8" t="s">
        <v>55</v>
      </c>
      <c r="C130" s="80" t="s">
        <v>16</v>
      </c>
      <c r="D130" s="77" t="s">
        <v>68</v>
      </c>
      <c r="E130" s="81" t="s">
        <v>71</v>
      </c>
      <c r="F130" s="77">
        <v>50</v>
      </c>
      <c r="G130" s="44" t="s">
        <v>21</v>
      </c>
      <c r="H130" s="78">
        <v>42284</v>
      </c>
      <c r="I130" s="78">
        <v>42298</v>
      </c>
      <c r="J130" s="79">
        <v>42489</v>
      </c>
      <c r="K130" s="76"/>
      <c r="L130" s="75"/>
      <c r="M130" s="5"/>
      <c r="N130" s="22"/>
      <c r="O130" s="68"/>
    </row>
    <row r="131" spans="1:15" x14ac:dyDescent="0.25">
      <c r="A131" s="94"/>
      <c r="B131" s="6" t="s">
        <v>56</v>
      </c>
      <c r="C131" s="80" t="s">
        <v>16</v>
      </c>
      <c r="D131" s="77" t="s">
        <v>68</v>
      </c>
      <c r="E131" s="95">
        <v>7.0000000000000001E-3</v>
      </c>
      <c r="F131" s="44">
        <v>3</v>
      </c>
      <c r="G131" s="44" t="s">
        <v>21</v>
      </c>
      <c r="H131" s="78">
        <v>42284</v>
      </c>
      <c r="I131" s="78">
        <v>42298</v>
      </c>
      <c r="J131" s="79">
        <v>42489</v>
      </c>
      <c r="K131" s="76"/>
      <c r="L131" s="75"/>
      <c r="M131" s="5"/>
      <c r="N131" s="22"/>
      <c r="O131" s="68"/>
    </row>
    <row r="132" spans="1:15" x14ac:dyDescent="0.25">
      <c r="A132" s="94"/>
      <c r="B132" s="6" t="s">
        <v>57</v>
      </c>
      <c r="C132" s="80" t="s">
        <v>16</v>
      </c>
      <c r="D132" s="77" t="s">
        <v>68</v>
      </c>
      <c r="E132" s="95">
        <v>0.10299999999999999</v>
      </c>
      <c r="F132" s="43">
        <v>5</v>
      </c>
      <c r="G132" s="44" t="s">
        <v>21</v>
      </c>
      <c r="H132" s="78">
        <v>42284</v>
      </c>
      <c r="I132" s="78">
        <v>42298</v>
      </c>
      <c r="J132" s="79">
        <v>42489</v>
      </c>
      <c r="K132" s="76"/>
      <c r="L132" s="75"/>
      <c r="M132" s="5"/>
      <c r="N132" s="22"/>
      <c r="O132" s="68"/>
    </row>
    <row r="133" spans="1:15" x14ac:dyDescent="0.25">
      <c r="A133" s="94"/>
      <c r="B133" s="6" t="s">
        <v>58</v>
      </c>
      <c r="C133" s="77" t="s">
        <v>16</v>
      </c>
      <c r="D133" s="77" t="s">
        <v>68</v>
      </c>
      <c r="E133" s="95" t="s">
        <v>70</v>
      </c>
      <c r="F133" s="77">
        <v>2</v>
      </c>
      <c r="G133" s="44" t="s">
        <v>21</v>
      </c>
      <c r="H133" s="78">
        <v>42284</v>
      </c>
      <c r="I133" s="78">
        <v>42298</v>
      </c>
      <c r="J133" s="79">
        <v>42489</v>
      </c>
      <c r="K133" s="76"/>
      <c r="L133" s="75"/>
      <c r="M133" s="5"/>
      <c r="N133" s="22"/>
      <c r="O133" s="68"/>
    </row>
    <row r="134" spans="1:15" x14ac:dyDescent="0.25">
      <c r="A134" s="94"/>
      <c r="B134" s="6" t="s">
        <v>59</v>
      </c>
      <c r="C134" s="80" t="s">
        <v>16</v>
      </c>
      <c r="D134" s="77" t="s">
        <v>68</v>
      </c>
      <c r="E134" s="82">
        <v>5.0000000000000001E-3</v>
      </c>
      <c r="F134" s="44">
        <v>5</v>
      </c>
      <c r="G134" s="44" t="s">
        <v>21</v>
      </c>
      <c r="H134" s="78">
        <v>42284</v>
      </c>
      <c r="I134" s="78">
        <v>42298</v>
      </c>
      <c r="J134" s="79">
        <v>42489</v>
      </c>
      <c r="K134" s="76"/>
      <c r="L134" s="75"/>
      <c r="M134" s="5"/>
      <c r="N134" s="22"/>
      <c r="O134" s="68"/>
    </row>
    <row r="135" spans="1:15" x14ac:dyDescent="0.25">
      <c r="A135" s="94"/>
      <c r="B135" s="6" t="s">
        <v>60</v>
      </c>
      <c r="C135" s="80" t="s">
        <v>16</v>
      </c>
      <c r="D135" s="77" t="s">
        <v>68</v>
      </c>
      <c r="E135" s="77" t="s">
        <v>69</v>
      </c>
      <c r="F135" s="77">
        <v>0.03</v>
      </c>
      <c r="G135" s="44" t="s">
        <v>21</v>
      </c>
      <c r="H135" s="78">
        <v>42284</v>
      </c>
      <c r="I135" s="78">
        <v>42298</v>
      </c>
      <c r="J135" s="79">
        <v>42489</v>
      </c>
      <c r="K135" s="76"/>
      <c r="L135" s="75"/>
      <c r="M135" s="5"/>
      <c r="N135" s="22"/>
      <c r="O135" s="68"/>
    </row>
    <row r="136" spans="1:15" x14ac:dyDescent="0.25">
      <c r="A136" s="94"/>
      <c r="B136" s="6" t="s">
        <v>61</v>
      </c>
      <c r="C136" s="80" t="s">
        <v>16</v>
      </c>
      <c r="D136" s="77" t="s">
        <v>68</v>
      </c>
      <c r="E136" s="95">
        <v>0.02</v>
      </c>
      <c r="F136" s="77">
        <v>1</v>
      </c>
      <c r="G136" s="44" t="s">
        <v>21</v>
      </c>
      <c r="H136" s="78">
        <v>42284</v>
      </c>
      <c r="I136" s="78">
        <v>42298</v>
      </c>
      <c r="J136" s="79">
        <v>42489</v>
      </c>
      <c r="K136" s="76"/>
      <c r="L136" s="75"/>
      <c r="M136" s="5"/>
      <c r="N136" s="22"/>
      <c r="O136" s="68"/>
    </row>
    <row r="137" spans="1:15" x14ac:dyDescent="0.25">
      <c r="A137" s="94"/>
      <c r="B137" s="6" t="s">
        <v>62</v>
      </c>
      <c r="C137" s="80" t="s">
        <v>16</v>
      </c>
      <c r="D137" s="77" t="s">
        <v>68</v>
      </c>
      <c r="E137" s="77" t="s">
        <v>72</v>
      </c>
      <c r="F137" s="44">
        <v>25</v>
      </c>
      <c r="G137" s="44" t="s">
        <v>21</v>
      </c>
      <c r="H137" s="78">
        <v>42284</v>
      </c>
      <c r="I137" s="78">
        <v>42298</v>
      </c>
      <c r="J137" s="79">
        <v>42489</v>
      </c>
      <c r="K137" s="76"/>
      <c r="L137" s="75"/>
      <c r="M137" s="5"/>
      <c r="N137" s="22"/>
      <c r="O137" s="68"/>
    </row>
    <row r="138" spans="1:15" x14ac:dyDescent="0.25">
      <c r="A138" s="94"/>
      <c r="B138" s="6" t="s">
        <v>18</v>
      </c>
      <c r="C138" s="80" t="s">
        <v>18</v>
      </c>
      <c r="D138" s="77" t="s">
        <v>68</v>
      </c>
      <c r="E138" s="77">
        <v>8.68</v>
      </c>
      <c r="F138" s="77" t="s">
        <v>63</v>
      </c>
      <c r="G138" s="44" t="s">
        <v>21</v>
      </c>
      <c r="H138" s="78">
        <v>42284</v>
      </c>
      <c r="I138" s="78">
        <v>42298</v>
      </c>
      <c r="J138" s="79">
        <v>42489</v>
      </c>
      <c r="K138" s="76"/>
      <c r="L138" s="75"/>
      <c r="M138" s="5"/>
      <c r="N138" s="22"/>
      <c r="O138" s="68"/>
    </row>
    <row r="139" spans="1:15" x14ac:dyDescent="0.25">
      <c r="A139" s="94"/>
      <c r="B139" s="6" t="s">
        <v>64</v>
      </c>
      <c r="C139" s="77" t="s">
        <v>16</v>
      </c>
      <c r="D139" s="77" t="s">
        <v>68</v>
      </c>
      <c r="E139" s="77">
        <v>0.04</v>
      </c>
      <c r="F139" s="77">
        <v>10</v>
      </c>
      <c r="G139" s="44" t="s">
        <v>21</v>
      </c>
      <c r="H139" s="78">
        <v>42284</v>
      </c>
      <c r="I139" s="78">
        <v>42298</v>
      </c>
      <c r="J139" s="79">
        <v>42489</v>
      </c>
      <c r="K139" s="76"/>
      <c r="L139" s="75"/>
      <c r="M139" s="5"/>
      <c r="N139" s="22"/>
      <c r="O139" s="68"/>
    </row>
    <row r="140" spans="1:15" ht="24.75" x14ac:dyDescent="0.25">
      <c r="A140" s="94"/>
      <c r="B140" s="8" t="s">
        <v>65</v>
      </c>
      <c r="C140" s="80" t="s">
        <v>16</v>
      </c>
      <c r="D140" s="77" t="s">
        <v>68</v>
      </c>
      <c r="E140" s="82" t="s">
        <v>100</v>
      </c>
      <c r="F140" s="44">
        <v>8</v>
      </c>
      <c r="G140" s="44" t="s">
        <v>21</v>
      </c>
      <c r="H140" s="78">
        <v>42284</v>
      </c>
      <c r="I140" s="78">
        <v>42298</v>
      </c>
      <c r="J140" s="79">
        <v>42489</v>
      </c>
      <c r="K140" s="76"/>
      <c r="L140" s="75"/>
      <c r="M140" s="5"/>
      <c r="N140" s="22"/>
      <c r="O140" s="68"/>
    </row>
    <row r="141" spans="1:15" ht="36.75" x14ac:dyDescent="0.25">
      <c r="A141" s="94"/>
      <c r="B141" s="8" t="s">
        <v>66</v>
      </c>
      <c r="C141" s="80" t="s">
        <v>16</v>
      </c>
      <c r="D141" s="77" t="s">
        <v>68</v>
      </c>
      <c r="E141" s="98">
        <v>0.3</v>
      </c>
      <c r="F141" s="77">
        <v>5</v>
      </c>
      <c r="G141" s="44" t="s">
        <v>21</v>
      </c>
      <c r="H141" s="78">
        <v>42284</v>
      </c>
      <c r="I141" s="78">
        <v>42298</v>
      </c>
      <c r="J141" s="79">
        <v>42489</v>
      </c>
      <c r="K141" s="76"/>
      <c r="L141" s="75"/>
      <c r="M141" s="5"/>
      <c r="N141" s="22"/>
      <c r="O141" s="68"/>
    </row>
    <row r="142" spans="1:15" ht="36.75" x14ac:dyDescent="0.25">
      <c r="A142" s="94"/>
      <c r="B142" s="225" t="s">
        <v>67</v>
      </c>
      <c r="C142" s="233" t="s">
        <v>16</v>
      </c>
      <c r="D142" s="74" t="s">
        <v>68</v>
      </c>
      <c r="E142" s="257" t="s">
        <v>101</v>
      </c>
      <c r="F142" s="74">
        <v>5</v>
      </c>
      <c r="G142" s="219" t="s">
        <v>111</v>
      </c>
      <c r="H142" s="258">
        <v>42284</v>
      </c>
      <c r="I142" s="258">
        <v>42298</v>
      </c>
      <c r="J142" s="287">
        <v>42489</v>
      </c>
      <c r="K142" s="76"/>
      <c r="L142" s="75"/>
      <c r="M142" s="5"/>
      <c r="N142" s="22"/>
      <c r="O142" s="68"/>
    </row>
    <row r="143" spans="1:15" x14ac:dyDescent="0.25">
      <c r="A143" s="24" t="s">
        <v>50</v>
      </c>
      <c r="B143" s="9"/>
      <c r="C143" s="97"/>
      <c r="D143" s="97"/>
      <c r="E143" s="97"/>
      <c r="F143" s="99"/>
      <c r="G143" s="10"/>
      <c r="H143" s="97"/>
      <c r="I143" s="97"/>
      <c r="J143" s="97"/>
      <c r="K143" s="21"/>
      <c r="L143" s="23"/>
      <c r="M143" s="5"/>
      <c r="N143" s="134"/>
      <c r="O143" s="68"/>
    </row>
    <row r="144" spans="1:15" ht="15" customHeight="1" x14ac:dyDescent="0.25">
      <c r="A144" s="91" t="s">
        <v>51</v>
      </c>
      <c r="B144" s="6" t="s">
        <v>52</v>
      </c>
      <c r="C144" s="77" t="s">
        <v>16</v>
      </c>
      <c r="D144" s="77" t="s">
        <v>68</v>
      </c>
      <c r="E144" s="77">
        <v>7.0000000000000007E-2</v>
      </c>
      <c r="F144" s="77">
        <v>32</v>
      </c>
      <c r="G144" s="77" t="s">
        <v>21</v>
      </c>
      <c r="H144" s="78">
        <v>42313</v>
      </c>
      <c r="I144" s="78">
        <v>42324</v>
      </c>
      <c r="J144" s="79">
        <v>42489</v>
      </c>
      <c r="K144" s="76"/>
      <c r="L144" s="75"/>
      <c r="M144" s="5"/>
      <c r="N144" s="22"/>
      <c r="O144" s="68"/>
    </row>
    <row r="145" spans="1:15" x14ac:dyDescent="0.25">
      <c r="A145" s="92"/>
      <c r="B145" s="6" t="s">
        <v>53</v>
      </c>
      <c r="C145" s="80" t="s">
        <v>16</v>
      </c>
      <c r="D145" s="77" t="s">
        <v>68</v>
      </c>
      <c r="E145" s="82">
        <v>2.1999999999999999E-2</v>
      </c>
      <c r="F145" s="44">
        <v>1</v>
      </c>
      <c r="G145" s="44" t="s">
        <v>21</v>
      </c>
      <c r="H145" s="78">
        <v>42313</v>
      </c>
      <c r="I145" s="78">
        <v>42324</v>
      </c>
      <c r="J145" s="79">
        <v>42489</v>
      </c>
      <c r="K145" s="76"/>
      <c r="L145" s="75"/>
      <c r="M145" s="5"/>
      <c r="N145" s="22"/>
      <c r="O145" s="68"/>
    </row>
    <row r="146" spans="1:15" x14ac:dyDescent="0.25">
      <c r="A146" s="93"/>
      <c r="B146" s="6" t="s">
        <v>54</v>
      </c>
      <c r="C146" s="80" t="s">
        <v>16</v>
      </c>
      <c r="D146" s="77" t="s">
        <v>68</v>
      </c>
      <c r="E146" s="96" t="s">
        <v>69</v>
      </c>
      <c r="F146" s="77">
        <v>1</v>
      </c>
      <c r="G146" s="44" t="s">
        <v>21</v>
      </c>
      <c r="H146" s="78">
        <v>42313</v>
      </c>
      <c r="I146" s="78">
        <v>42324</v>
      </c>
      <c r="J146" s="79">
        <v>42489</v>
      </c>
      <c r="K146" s="76"/>
      <c r="L146" s="75"/>
      <c r="M146" s="5"/>
      <c r="N146" s="22"/>
      <c r="O146" s="68"/>
    </row>
    <row r="147" spans="1:15" ht="24.75" x14ac:dyDescent="0.25">
      <c r="A147" s="94"/>
      <c r="B147" s="8" t="s">
        <v>55</v>
      </c>
      <c r="C147" s="80" t="s">
        <v>16</v>
      </c>
      <c r="D147" s="77" t="s">
        <v>68</v>
      </c>
      <c r="E147" s="81" t="s">
        <v>71</v>
      </c>
      <c r="F147" s="77">
        <v>50</v>
      </c>
      <c r="G147" s="44" t="s">
        <v>21</v>
      </c>
      <c r="H147" s="78">
        <v>42313</v>
      </c>
      <c r="I147" s="78">
        <v>42324</v>
      </c>
      <c r="J147" s="79">
        <v>42489</v>
      </c>
      <c r="K147" s="76"/>
      <c r="L147" s="75"/>
      <c r="M147" s="5"/>
      <c r="N147" s="22"/>
      <c r="O147" s="68"/>
    </row>
    <row r="148" spans="1:15" x14ac:dyDescent="0.25">
      <c r="A148" s="94"/>
      <c r="B148" s="6" t="s">
        <v>56</v>
      </c>
      <c r="C148" s="80" t="s">
        <v>16</v>
      </c>
      <c r="D148" s="77" t="s">
        <v>68</v>
      </c>
      <c r="E148" s="95">
        <v>3.0000000000000001E-3</v>
      </c>
      <c r="F148" s="44">
        <v>3</v>
      </c>
      <c r="G148" s="44" t="s">
        <v>21</v>
      </c>
      <c r="H148" s="78">
        <v>42313</v>
      </c>
      <c r="I148" s="78">
        <v>42324</v>
      </c>
      <c r="J148" s="79">
        <v>42489</v>
      </c>
      <c r="K148" s="76"/>
      <c r="L148" s="75"/>
      <c r="M148" s="5"/>
      <c r="N148" s="22"/>
      <c r="O148" s="68"/>
    </row>
    <row r="149" spans="1:15" x14ac:dyDescent="0.25">
      <c r="A149" s="94"/>
      <c r="B149" s="6" t="s">
        <v>57</v>
      </c>
      <c r="C149" s="80" t="s">
        <v>16</v>
      </c>
      <c r="D149" s="77" t="s">
        <v>68</v>
      </c>
      <c r="E149" s="95">
        <v>2.7E-2</v>
      </c>
      <c r="F149" s="43">
        <v>5</v>
      </c>
      <c r="G149" s="44" t="s">
        <v>21</v>
      </c>
      <c r="H149" s="78">
        <v>42313</v>
      </c>
      <c r="I149" s="78">
        <v>42324</v>
      </c>
      <c r="J149" s="79">
        <v>42489</v>
      </c>
      <c r="K149" s="76"/>
      <c r="L149" s="75"/>
      <c r="M149" s="5"/>
      <c r="N149" s="22"/>
      <c r="O149" s="68"/>
    </row>
    <row r="150" spans="1:15" x14ac:dyDescent="0.25">
      <c r="A150" s="94"/>
      <c r="B150" s="6" t="s">
        <v>58</v>
      </c>
      <c r="C150" s="77" t="s">
        <v>16</v>
      </c>
      <c r="D150" s="77" t="s">
        <v>68</v>
      </c>
      <c r="E150" s="95" t="s">
        <v>70</v>
      </c>
      <c r="F150" s="77">
        <v>2</v>
      </c>
      <c r="G150" s="44" t="s">
        <v>21</v>
      </c>
      <c r="H150" s="78">
        <v>42313</v>
      </c>
      <c r="I150" s="78">
        <v>42324</v>
      </c>
      <c r="J150" s="79">
        <v>42489</v>
      </c>
      <c r="K150" s="76"/>
      <c r="L150" s="75"/>
      <c r="M150" s="5"/>
      <c r="N150" s="22"/>
      <c r="O150" s="68"/>
    </row>
    <row r="151" spans="1:15" x14ac:dyDescent="0.25">
      <c r="A151" s="94"/>
      <c r="B151" s="6" t="s">
        <v>59</v>
      </c>
      <c r="C151" s="80" t="s">
        <v>16</v>
      </c>
      <c r="D151" s="77" t="s">
        <v>68</v>
      </c>
      <c r="E151" s="95" t="s">
        <v>70</v>
      </c>
      <c r="F151" s="44">
        <v>5</v>
      </c>
      <c r="G151" s="44" t="s">
        <v>21</v>
      </c>
      <c r="H151" s="78">
        <v>42313</v>
      </c>
      <c r="I151" s="78">
        <v>42324</v>
      </c>
      <c r="J151" s="79">
        <v>42489</v>
      </c>
      <c r="K151" s="76"/>
      <c r="L151" s="75"/>
      <c r="M151" s="5"/>
      <c r="N151" s="22"/>
      <c r="O151" s="68"/>
    </row>
    <row r="152" spans="1:15" x14ac:dyDescent="0.25">
      <c r="A152" s="94"/>
      <c r="B152" s="6" t="s">
        <v>60</v>
      </c>
      <c r="C152" s="80" t="s">
        <v>16</v>
      </c>
      <c r="D152" s="77" t="s">
        <v>68</v>
      </c>
      <c r="E152" s="77" t="s">
        <v>69</v>
      </c>
      <c r="F152" s="77">
        <v>0.03</v>
      </c>
      <c r="G152" s="44" t="s">
        <v>21</v>
      </c>
      <c r="H152" s="78">
        <v>42313</v>
      </c>
      <c r="I152" s="78">
        <v>42324</v>
      </c>
      <c r="J152" s="79">
        <v>42489</v>
      </c>
      <c r="K152" s="76"/>
      <c r="L152" s="75"/>
      <c r="M152" s="5"/>
      <c r="N152" s="22"/>
      <c r="O152" s="68"/>
    </row>
    <row r="153" spans="1:15" x14ac:dyDescent="0.25">
      <c r="A153" s="94"/>
      <c r="B153" s="6" t="s">
        <v>61</v>
      </c>
      <c r="C153" s="80" t="s">
        <v>16</v>
      </c>
      <c r="D153" s="77" t="s">
        <v>68</v>
      </c>
      <c r="E153" s="95">
        <v>5.6000000000000001E-2</v>
      </c>
      <c r="F153" s="77">
        <v>1</v>
      </c>
      <c r="G153" s="44" t="s">
        <v>21</v>
      </c>
      <c r="H153" s="78">
        <v>42313</v>
      </c>
      <c r="I153" s="78">
        <v>42324</v>
      </c>
      <c r="J153" s="79">
        <v>42489</v>
      </c>
      <c r="K153" s="76"/>
      <c r="L153" s="75"/>
      <c r="M153" s="5"/>
      <c r="N153" s="22"/>
      <c r="O153" s="68"/>
    </row>
    <row r="154" spans="1:15" x14ac:dyDescent="0.25">
      <c r="A154" s="94"/>
      <c r="B154" s="6" t="s">
        <v>62</v>
      </c>
      <c r="C154" s="80" t="s">
        <v>16</v>
      </c>
      <c r="D154" s="77" t="s">
        <v>68</v>
      </c>
      <c r="E154" s="77" t="s">
        <v>72</v>
      </c>
      <c r="F154" s="44">
        <v>25</v>
      </c>
      <c r="G154" s="44" t="s">
        <v>21</v>
      </c>
      <c r="H154" s="78">
        <v>42313</v>
      </c>
      <c r="I154" s="78">
        <v>42324</v>
      </c>
      <c r="J154" s="79">
        <v>42489</v>
      </c>
      <c r="K154" s="76"/>
      <c r="L154" s="75"/>
      <c r="M154" s="5"/>
      <c r="N154" s="22"/>
      <c r="O154" s="68"/>
    </row>
    <row r="155" spans="1:15" x14ac:dyDescent="0.25">
      <c r="A155" s="94"/>
      <c r="B155" s="6" t="s">
        <v>18</v>
      </c>
      <c r="C155" s="80" t="s">
        <v>18</v>
      </c>
      <c r="D155" s="77" t="s">
        <v>68</v>
      </c>
      <c r="E155" s="77">
        <v>8.0299999999999994</v>
      </c>
      <c r="F155" s="77" t="s">
        <v>63</v>
      </c>
      <c r="G155" s="44" t="s">
        <v>21</v>
      </c>
      <c r="H155" s="78">
        <v>42313</v>
      </c>
      <c r="I155" s="78">
        <v>42324</v>
      </c>
      <c r="J155" s="79">
        <v>42489</v>
      </c>
      <c r="K155" s="76"/>
      <c r="L155" s="75"/>
      <c r="M155" s="5"/>
      <c r="N155" s="22"/>
      <c r="O155" s="68"/>
    </row>
    <row r="156" spans="1:15" x14ac:dyDescent="0.25">
      <c r="A156" s="94"/>
      <c r="B156" s="6" t="s">
        <v>64</v>
      </c>
      <c r="C156" s="77" t="s">
        <v>16</v>
      </c>
      <c r="D156" s="77" t="s">
        <v>68</v>
      </c>
      <c r="E156" s="77">
        <v>0.09</v>
      </c>
      <c r="F156" s="77">
        <v>10</v>
      </c>
      <c r="G156" s="44" t="s">
        <v>21</v>
      </c>
      <c r="H156" s="78">
        <v>42313</v>
      </c>
      <c r="I156" s="78">
        <v>42324</v>
      </c>
      <c r="J156" s="79">
        <v>42489</v>
      </c>
      <c r="K156" s="76"/>
      <c r="L156" s="75"/>
      <c r="M156" s="5"/>
      <c r="N156" s="22"/>
      <c r="O156" s="68"/>
    </row>
    <row r="157" spans="1:15" ht="24.75" x14ac:dyDescent="0.25">
      <c r="A157" s="94"/>
      <c r="B157" s="8" t="s">
        <v>65</v>
      </c>
      <c r="C157" s="80" t="s">
        <v>16</v>
      </c>
      <c r="D157" s="77" t="s">
        <v>68</v>
      </c>
      <c r="E157" s="82" t="s">
        <v>100</v>
      </c>
      <c r="F157" s="44">
        <v>8</v>
      </c>
      <c r="G157" s="44" t="s">
        <v>21</v>
      </c>
      <c r="H157" s="78">
        <v>42313</v>
      </c>
      <c r="I157" s="78">
        <v>42324</v>
      </c>
      <c r="J157" s="79">
        <v>42489</v>
      </c>
      <c r="K157" s="76"/>
      <c r="L157" s="75"/>
      <c r="M157" s="5"/>
      <c r="N157" s="22"/>
      <c r="O157" s="68"/>
    </row>
    <row r="158" spans="1:15" ht="36.75" x14ac:dyDescent="0.25">
      <c r="A158" s="94"/>
      <c r="B158" s="8" t="s">
        <v>66</v>
      </c>
      <c r="C158" s="80" t="s">
        <v>16</v>
      </c>
      <c r="D158" s="77" t="s">
        <v>68</v>
      </c>
      <c r="E158" s="98">
        <v>0.39</v>
      </c>
      <c r="F158" s="77">
        <v>5</v>
      </c>
      <c r="G158" s="44" t="s">
        <v>21</v>
      </c>
      <c r="H158" s="78">
        <v>42313</v>
      </c>
      <c r="I158" s="78">
        <v>42324</v>
      </c>
      <c r="J158" s="79">
        <v>42489</v>
      </c>
      <c r="K158" s="76"/>
      <c r="L158" s="75"/>
      <c r="M158" s="5"/>
      <c r="N158" s="22"/>
      <c r="O158" s="68"/>
    </row>
    <row r="159" spans="1:15" ht="36.75" x14ac:dyDescent="0.25">
      <c r="A159" s="94"/>
      <c r="B159" s="225" t="s">
        <v>67</v>
      </c>
      <c r="C159" s="233" t="s">
        <v>16</v>
      </c>
      <c r="D159" s="74" t="s">
        <v>68</v>
      </c>
      <c r="E159" s="257" t="s">
        <v>101</v>
      </c>
      <c r="F159" s="74">
        <v>5</v>
      </c>
      <c r="G159" s="219" t="s">
        <v>111</v>
      </c>
      <c r="H159" s="258">
        <v>42313</v>
      </c>
      <c r="I159" s="258">
        <v>42324</v>
      </c>
      <c r="J159" s="287">
        <v>42489</v>
      </c>
      <c r="K159" s="76"/>
      <c r="L159" s="75"/>
      <c r="M159" s="5"/>
      <c r="N159" s="22"/>
      <c r="O159" s="68"/>
    </row>
    <row r="160" spans="1:15" x14ac:dyDescent="0.25">
      <c r="A160" s="24" t="s">
        <v>50</v>
      </c>
      <c r="B160" s="9"/>
      <c r="C160" s="97"/>
      <c r="D160" s="97"/>
      <c r="E160" s="97"/>
      <c r="F160" s="99"/>
      <c r="G160" s="10"/>
      <c r="H160" s="97"/>
      <c r="I160" s="97"/>
      <c r="J160" s="97"/>
      <c r="K160" s="21"/>
      <c r="L160" s="23"/>
      <c r="M160" s="5"/>
      <c r="N160" s="134"/>
      <c r="O160" s="68"/>
    </row>
    <row r="161" spans="1:15" ht="15" customHeight="1" x14ac:dyDescent="0.25">
      <c r="A161" s="91" t="s">
        <v>51</v>
      </c>
      <c r="B161" s="6" t="s">
        <v>52</v>
      </c>
      <c r="C161" s="77" t="s">
        <v>16</v>
      </c>
      <c r="D161" s="77" t="s">
        <v>68</v>
      </c>
      <c r="E161" s="77">
        <v>0.59</v>
      </c>
      <c r="F161" s="77">
        <v>32</v>
      </c>
      <c r="G161" s="77" t="s">
        <v>21</v>
      </c>
      <c r="H161" s="78">
        <v>42339</v>
      </c>
      <c r="I161" s="78">
        <v>42349</v>
      </c>
      <c r="J161" s="79">
        <v>42489</v>
      </c>
      <c r="K161" s="76"/>
      <c r="L161" s="75"/>
      <c r="M161" s="5"/>
      <c r="N161" s="22"/>
      <c r="O161" s="68"/>
    </row>
    <row r="162" spans="1:15" ht="15" customHeight="1" x14ac:dyDescent="0.25">
      <c r="A162" s="92"/>
      <c r="B162" s="6" t="s">
        <v>53</v>
      </c>
      <c r="C162" s="80" t="s">
        <v>16</v>
      </c>
      <c r="D162" s="77" t="s">
        <v>68</v>
      </c>
      <c r="E162" s="82">
        <v>1.0999999999999999E-2</v>
      </c>
      <c r="F162" s="44">
        <v>1</v>
      </c>
      <c r="G162" s="44" t="s">
        <v>21</v>
      </c>
      <c r="H162" s="78">
        <v>42339</v>
      </c>
      <c r="I162" s="78">
        <v>42349</v>
      </c>
      <c r="J162" s="79">
        <v>42489</v>
      </c>
      <c r="K162" s="76"/>
      <c r="L162" s="75"/>
      <c r="M162" s="5"/>
      <c r="N162" s="22"/>
      <c r="O162" s="68"/>
    </row>
    <row r="163" spans="1:15" x14ac:dyDescent="0.25">
      <c r="A163" s="93"/>
      <c r="B163" s="6" t="s">
        <v>54</v>
      </c>
      <c r="C163" s="80" t="s">
        <v>16</v>
      </c>
      <c r="D163" s="77" t="s">
        <v>68</v>
      </c>
      <c r="E163" s="96" t="s">
        <v>69</v>
      </c>
      <c r="F163" s="77">
        <v>1</v>
      </c>
      <c r="G163" s="44" t="s">
        <v>21</v>
      </c>
      <c r="H163" s="78">
        <v>42339</v>
      </c>
      <c r="I163" s="78">
        <v>42349</v>
      </c>
      <c r="J163" s="79">
        <v>42489</v>
      </c>
      <c r="K163" s="76"/>
      <c r="L163" s="75"/>
      <c r="M163" s="5"/>
      <c r="N163" s="22"/>
      <c r="O163" s="68"/>
    </row>
    <row r="164" spans="1:15" ht="24.75" x14ac:dyDescent="0.25">
      <c r="A164" s="94"/>
      <c r="B164" s="8" t="s">
        <v>55</v>
      </c>
      <c r="C164" s="80" t="s">
        <v>16</v>
      </c>
      <c r="D164" s="77" t="s">
        <v>68</v>
      </c>
      <c r="E164" s="81" t="s">
        <v>71</v>
      </c>
      <c r="F164" s="77">
        <v>50</v>
      </c>
      <c r="G164" s="44" t="s">
        <v>21</v>
      </c>
      <c r="H164" s="78">
        <v>42339</v>
      </c>
      <c r="I164" s="78">
        <v>42349</v>
      </c>
      <c r="J164" s="79">
        <v>42489</v>
      </c>
      <c r="K164" s="76"/>
      <c r="L164" s="75"/>
      <c r="M164" s="5"/>
      <c r="N164" s="22"/>
      <c r="O164" s="68"/>
    </row>
    <row r="165" spans="1:15" x14ac:dyDescent="0.25">
      <c r="A165" s="94"/>
      <c r="B165" s="6" t="s">
        <v>56</v>
      </c>
      <c r="C165" s="80" t="s">
        <v>16</v>
      </c>
      <c r="D165" s="77" t="s">
        <v>68</v>
      </c>
      <c r="E165" s="95" t="s">
        <v>70</v>
      </c>
      <c r="F165" s="44">
        <v>3</v>
      </c>
      <c r="G165" s="44" t="s">
        <v>21</v>
      </c>
      <c r="H165" s="78">
        <v>42339</v>
      </c>
      <c r="I165" s="78">
        <v>42349</v>
      </c>
      <c r="J165" s="79">
        <v>42489</v>
      </c>
      <c r="K165" s="76"/>
      <c r="L165" s="75"/>
      <c r="M165" s="5"/>
      <c r="N165" s="22"/>
      <c r="O165" s="68"/>
    </row>
    <row r="166" spans="1:15" x14ac:dyDescent="0.25">
      <c r="A166" s="94"/>
      <c r="B166" s="6" t="s">
        <v>57</v>
      </c>
      <c r="C166" s="80" t="s">
        <v>16</v>
      </c>
      <c r="D166" s="77" t="s">
        <v>68</v>
      </c>
      <c r="E166" s="95">
        <v>0.25</v>
      </c>
      <c r="F166" s="43">
        <v>5</v>
      </c>
      <c r="G166" s="44" t="s">
        <v>21</v>
      </c>
      <c r="H166" s="78">
        <v>42339</v>
      </c>
      <c r="I166" s="78">
        <v>42349</v>
      </c>
      <c r="J166" s="79">
        <v>42489</v>
      </c>
      <c r="K166" s="76"/>
      <c r="L166" s="75"/>
      <c r="M166" s="5"/>
      <c r="N166" s="22"/>
      <c r="O166" s="68"/>
    </row>
    <row r="167" spans="1:15" x14ac:dyDescent="0.25">
      <c r="A167" s="94"/>
      <c r="B167" s="6" t="s">
        <v>58</v>
      </c>
      <c r="C167" s="77" t="s">
        <v>16</v>
      </c>
      <c r="D167" s="77" t="s">
        <v>68</v>
      </c>
      <c r="E167" s="95">
        <v>2E-3</v>
      </c>
      <c r="F167" s="77">
        <v>2</v>
      </c>
      <c r="G167" s="44" t="s">
        <v>21</v>
      </c>
      <c r="H167" s="78">
        <v>42339</v>
      </c>
      <c r="I167" s="78">
        <v>42349</v>
      </c>
      <c r="J167" s="79">
        <v>42489</v>
      </c>
      <c r="K167" s="76"/>
      <c r="L167" s="75"/>
      <c r="M167" s="5"/>
      <c r="N167" s="22"/>
      <c r="O167" s="68"/>
    </row>
    <row r="168" spans="1:15" x14ac:dyDescent="0.25">
      <c r="A168" s="94"/>
      <c r="B168" s="6" t="s">
        <v>59</v>
      </c>
      <c r="C168" s="80" t="s">
        <v>16</v>
      </c>
      <c r="D168" s="77" t="s">
        <v>68</v>
      </c>
      <c r="E168" s="95">
        <v>2.5999999999999999E-2</v>
      </c>
      <c r="F168" s="44">
        <v>5</v>
      </c>
      <c r="G168" s="44" t="s">
        <v>21</v>
      </c>
      <c r="H168" s="78">
        <v>42339</v>
      </c>
      <c r="I168" s="78">
        <v>42349</v>
      </c>
      <c r="J168" s="79">
        <v>42489</v>
      </c>
      <c r="K168" s="76"/>
      <c r="L168" s="75"/>
      <c r="M168" s="5"/>
      <c r="N168" s="22"/>
      <c r="O168" s="68"/>
    </row>
    <row r="169" spans="1:15" x14ac:dyDescent="0.25">
      <c r="A169" s="94"/>
      <c r="B169" s="6" t="s">
        <v>60</v>
      </c>
      <c r="C169" s="80" t="s">
        <v>16</v>
      </c>
      <c r="D169" s="77" t="s">
        <v>68</v>
      </c>
      <c r="E169" s="77" t="s">
        <v>69</v>
      </c>
      <c r="F169" s="77">
        <v>0.03</v>
      </c>
      <c r="G169" s="44" t="s">
        <v>21</v>
      </c>
      <c r="H169" s="78">
        <v>42339</v>
      </c>
      <c r="I169" s="78">
        <v>42349</v>
      </c>
      <c r="J169" s="79">
        <v>42489</v>
      </c>
      <c r="K169" s="76"/>
      <c r="L169" s="75"/>
      <c r="M169" s="5"/>
      <c r="N169" s="22"/>
      <c r="O169" s="68"/>
    </row>
    <row r="170" spans="1:15" x14ac:dyDescent="0.25">
      <c r="A170" s="94"/>
      <c r="B170" s="6" t="s">
        <v>61</v>
      </c>
      <c r="C170" s="80" t="s">
        <v>16</v>
      </c>
      <c r="D170" s="77" t="s">
        <v>68</v>
      </c>
      <c r="E170" s="95">
        <v>2.1000000000000001E-2</v>
      </c>
      <c r="F170" s="77">
        <v>1</v>
      </c>
      <c r="G170" s="44" t="s">
        <v>21</v>
      </c>
      <c r="H170" s="78">
        <v>42339</v>
      </c>
      <c r="I170" s="78">
        <v>42349</v>
      </c>
      <c r="J170" s="79">
        <v>42489</v>
      </c>
      <c r="K170" s="76"/>
      <c r="L170" s="75"/>
      <c r="M170" s="5"/>
      <c r="N170" s="22"/>
      <c r="O170" s="68"/>
    </row>
    <row r="171" spans="1:15" x14ac:dyDescent="0.25">
      <c r="A171" s="94"/>
      <c r="B171" s="6" t="s">
        <v>62</v>
      </c>
      <c r="C171" s="80" t="s">
        <v>16</v>
      </c>
      <c r="D171" s="77" t="s">
        <v>68</v>
      </c>
      <c r="E171" s="77" t="s">
        <v>72</v>
      </c>
      <c r="F171" s="44">
        <v>25</v>
      </c>
      <c r="G171" s="44" t="s">
        <v>21</v>
      </c>
      <c r="H171" s="78">
        <v>42339</v>
      </c>
      <c r="I171" s="78">
        <v>42349</v>
      </c>
      <c r="J171" s="79">
        <v>42489</v>
      </c>
      <c r="K171" s="76"/>
      <c r="L171" s="75"/>
      <c r="M171" s="5"/>
      <c r="N171" s="22"/>
      <c r="O171" s="68"/>
    </row>
    <row r="172" spans="1:15" x14ac:dyDescent="0.25">
      <c r="A172" s="94"/>
      <c r="B172" s="6" t="s">
        <v>18</v>
      </c>
      <c r="C172" s="80" t="s">
        <v>18</v>
      </c>
      <c r="D172" s="77" t="s">
        <v>68</v>
      </c>
      <c r="E172" s="77">
        <v>8.17</v>
      </c>
      <c r="F172" s="77" t="s">
        <v>63</v>
      </c>
      <c r="G172" s="44" t="s">
        <v>21</v>
      </c>
      <c r="H172" s="78">
        <v>42339</v>
      </c>
      <c r="I172" s="78">
        <v>42349</v>
      </c>
      <c r="J172" s="79">
        <v>42489</v>
      </c>
      <c r="K172" s="76"/>
      <c r="L172" s="75"/>
      <c r="M172" s="5"/>
      <c r="N172" s="22"/>
      <c r="O172" s="68"/>
    </row>
    <row r="173" spans="1:15" x14ac:dyDescent="0.25">
      <c r="A173" s="94"/>
      <c r="B173" s="6" t="s">
        <v>64</v>
      </c>
      <c r="C173" s="77" t="s">
        <v>16</v>
      </c>
      <c r="D173" s="77" t="s">
        <v>68</v>
      </c>
      <c r="E173" s="77">
        <v>0.24</v>
      </c>
      <c r="F173" s="77">
        <v>10</v>
      </c>
      <c r="G173" s="44" t="s">
        <v>21</v>
      </c>
      <c r="H173" s="78">
        <v>42339</v>
      </c>
      <c r="I173" s="78">
        <v>42349</v>
      </c>
      <c r="J173" s="79">
        <v>42489</v>
      </c>
      <c r="K173" s="76"/>
      <c r="L173" s="75"/>
      <c r="M173" s="5"/>
      <c r="N173" s="22"/>
      <c r="O173" s="68"/>
    </row>
    <row r="174" spans="1:15" ht="24.75" x14ac:dyDescent="0.25">
      <c r="A174" s="94"/>
      <c r="B174" s="8" t="s">
        <v>65</v>
      </c>
      <c r="C174" s="80" t="s">
        <v>16</v>
      </c>
      <c r="D174" s="77" t="s">
        <v>68</v>
      </c>
      <c r="E174" s="82">
        <v>0.54</v>
      </c>
      <c r="F174" s="44">
        <v>8</v>
      </c>
      <c r="G174" s="44" t="s">
        <v>21</v>
      </c>
      <c r="H174" s="78">
        <v>42339</v>
      </c>
      <c r="I174" s="78">
        <v>42349</v>
      </c>
      <c r="J174" s="79">
        <v>42489</v>
      </c>
      <c r="K174" s="76"/>
      <c r="L174" s="75"/>
      <c r="M174" s="5"/>
      <c r="N174" s="22"/>
      <c r="O174" s="68"/>
    </row>
    <row r="175" spans="1:15" ht="36.75" x14ac:dyDescent="0.25">
      <c r="A175" s="94"/>
      <c r="B175" s="8" t="s">
        <v>66</v>
      </c>
      <c r="C175" s="80" t="s">
        <v>16</v>
      </c>
      <c r="D175" s="77" t="s">
        <v>68</v>
      </c>
      <c r="E175" s="98">
        <v>0.55000000000000004</v>
      </c>
      <c r="F175" s="77">
        <v>5</v>
      </c>
      <c r="G175" s="44" t="s">
        <v>21</v>
      </c>
      <c r="H175" s="78">
        <v>42339</v>
      </c>
      <c r="I175" s="78">
        <v>42349</v>
      </c>
      <c r="J175" s="79">
        <v>42489</v>
      </c>
      <c r="K175" s="76"/>
      <c r="L175" s="75"/>
      <c r="M175" s="5"/>
      <c r="N175" s="22"/>
      <c r="O175" s="68"/>
    </row>
    <row r="176" spans="1:15" ht="36.75" x14ac:dyDescent="0.25">
      <c r="A176" s="94"/>
      <c r="B176" s="8" t="s">
        <v>67</v>
      </c>
      <c r="C176" s="80" t="s">
        <v>16</v>
      </c>
      <c r="D176" s="77" t="s">
        <v>68</v>
      </c>
      <c r="E176" s="98">
        <v>0.2</v>
      </c>
      <c r="F176" s="77">
        <v>5</v>
      </c>
      <c r="G176" s="44" t="s">
        <v>21</v>
      </c>
      <c r="H176" s="78">
        <v>42339</v>
      </c>
      <c r="I176" s="78">
        <v>42349</v>
      </c>
      <c r="J176" s="79">
        <v>42489</v>
      </c>
      <c r="K176" s="76"/>
      <c r="L176" s="75"/>
      <c r="M176" s="5"/>
      <c r="N176" s="22"/>
      <c r="O176" s="68"/>
    </row>
    <row r="177" spans="1:15" x14ac:dyDescent="0.25">
      <c r="A177" s="24" t="s">
        <v>50</v>
      </c>
      <c r="B177" s="9"/>
      <c r="C177" s="97"/>
      <c r="D177" s="97"/>
      <c r="E177" s="97"/>
      <c r="F177" s="99"/>
      <c r="G177" s="10"/>
      <c r="H177" s="97"/>
      <c r="I177" s="97"/>
      <c r="J177" s="97"/>
      <c r="K177" s="21"/>
      <c r="L177" s="23"/>
      <c r="M177" s="5"/>
      <c r="N177" s="134"/>
      <c r="O177" s="68"/>
    </row>
    <row r="178" spans="1:15" ht="15" customHeight="1" x14ac:dyDescent="0.25">
      <c r="A178" s="91" t="s">
        <v>51</v>
      </c>
      <c r="B178" s="6" t="s">
        <v>52</v>
      </c>
      <c r="C178" s="77" t="s">
        <v>16</v>
      </c>
      <c r="D178" s="77" t="s">
        <v>68</v>
      </c>
      <c r="E178" s="77">
        <v>0.1</v>
      </c>
      <c r="F178" s="77">
        <v>32</v>
      </c>
      <c r="G178" s="77" t="s">
        <v>21</v>
      </c>
      <c r="H178" s="78">
        <v>42374</v>
      </c>
      <c r="I178" s="78">
        <v>42389</v>
      </c>
      <c r="J178" s="79">
        <v>42489</v>
      </c>
      <c r="K178" s="76"/>
      <c r="L178" s="75"/>
      <c r="M178" s="5"/>
      <c r="N178" s="22"/>
      <c r="O178" s="68"/>
    </row>
    <row r="179" spans="1:15" ht="15" customHeight="1" x14ac:dyDescent="0.25">
      <c r="A179" s="92"/>
      <c r="B179" s="6" t="s">
        <v>53</v>
      </c>
      <c r="C179" s="80" t="s">
        <v>16</v>
      </c>
      <c r="D179" s="77" t="s">
        <v>68</v>
      </c>
      <c r="E179" s="82">
        <v>1.6E-2</v>
      </c>
      <c r="F179" s="44">
        <v>1</v>
      </c>
      <c r="G179" s="44" t="s">
        <v>21</v>
      </c>
      <c r="H179" s="78">
        <v>42374</v>
      </c>
      <c r="I179" s="78">
        <v>42389</v>
      </c>
      <c r="J179" s="79">
        <v>42489</v>
      </c>
      <c r="K179" s="76"/>
      <c r="L179" s="75"/>
      <c r="M179" s="5"/>
      <c r="N179" s="22"/>
      <c r="O179" s="68"/>
    </row>
    <row r="180" spans="1:15" x14ac:dyDescent="0.25">
      <c r="A180" s="93"/>
      <c r="B180" s="6" t="s">
        <v>54</v>
      </c>
      <c r="C180" s="80" t="s">
        <v>16</v>
      </c>
      <c r="D180" s="77" t="s">
        <v>68</v>
      </c>
      <c r="E180" s="96">
        <v>2.0000000000000001E-4</v>
      </c>
      <c r="F180" s="77">
        <v>1</v>
      </c>
      <c r="G180" s="44" t="s">
        <v>21</v>
      </c>
      <c r="H180" s="78">
        <v>42374</v>
      </c>
      <c r="I180" s="78">
        <v>42389</v>
      </c>
      <c r="J180" s="79">
        <v>42489</v>
      </c>
      <c r="K180" s="76"/>
      <c r="L180" s="75"/>
      <c r="M180" s="5"/>
      <c r="N180" s="22"/>
      <c r="O180" s="68"/>
    </row>
    <row r="181" spans="1:15" ht="24.75" x14ac:dyDescent="0.25">
      <c r="A181" s="94"/>
      <c r="B181" s="8" t="s">
        <v>55</v>
      </c>
      <c r="C181" s="80" t="s">
        <v>16</v>
      </c>
      <c r="D181" s="77" t="s">
        <v>68</v>
      </c>
      <c r="E181" s="81" t="s">
        <v>71</v>
      </c>
      <c r="F181" s="77">
        <v>50</v>
      </c>
      <c r="G181" s="44" t="s">
        <v>21</v>
      </c>
      <c r="H181" s="78">
        <v>42374</v>
      </c>
      <c r="I181" s="78">
        <v>42389</v>
      </c>
      <c r="J181" s="79">
        <v>42489</v>
      </c>
      <c r="K181" s="76"/>
      <c r="L181" s="75"/>
      <c r="M181" s="5"/>
      <c r="N181" s="22"/>
      <c r="O181" s="68"/>
    </row>
    <row r="182" spans="1:15" x14ac:dyDescent="0.25">
      <c r="A182" s="94"/>
      <c r="B182" s="6" t="s">
        <v>56</v>
      </c>
      <c r="C182" s="80" t="s">
        <v>16</v>
      </c>
      <c r="D182" s="77" t="s">
        <v>68</v>
      </c>
      <c r="E182" s="95" t="s">
        <v>70</v>
      </c>
      <c r="F182" s="44">
        <v>3</v>
      </c>
      <c r="G182" s="44" t="s">
        <v>21</v>
      </c>
      <c r="H182" s="78">
        <v>42374</v>
      </c>
      <c r="I182" s="78">
        <v>42389</v>
      </c>
      <c r="J182" s="79">
        <v>42489</v>
      </c>
      <c r="K182" s="76"/>
      <c r="L182" s="75"/>
      <c r="M182" s="5"/>
      <c r="N182" s="22"/>
      <c r="O182" s="68"/>
    </row>
    <row r="183" spans="1:15" x14ac:dyDescent="0.25">
      <c r="A183" s="94"/>
      <c r="B183" s="6" t="s">
        <v>57</v>
      </c>
      <c r="C183" s="80" t="s">
        <v>16</v>
      </c>
      <c r="D183" s="77" t="s">
        <v>68</v>
      </c>
      <c r="E183" s="95">
        <v>0.14099999999999999</v>
      </c>
      <c r="F183" s="43">
        <v>5</v>
      </c>
      <c r="G183" s="44" t="s">
        <v>21</v>
      </c>
      <c r="H183" s="78">
        <v>42374</v>
      </c>
      <c r="I183" s="78">
        <v>42389</v>
      </c>
      <c r="J183" s="79">
        <v>42489</v>
      </c>
      <c r="K183" s="76"/>
      <c r="L183" s="75"/>
      <c r="M183" s="5"/>
      <c r="N183" s="22"/>
      <c r="O183" s="68"/>
    </row>
    <row r="184" spans="1:15" x14ac:dyDescent="0.25">
      <c r="A184" s="94"/>
      <c r="B184" s="6" t="s">
        <v>58</v>
      </c>
      <c r="C184" s="77" t="s">
        <v>16</v>
      </c>
      <c r="D184" s="77" t="s">
        <v>68</v>
      </c>
      <c r="E184" s="95">
        <v>2E-3</v>
      </c>
      <c r="F184" s="77">
        <v>2</v>
      </c>
      <c r="G184" s="44" t="s">
        <v>21</v>
      </c>
      <c r="H184" s="78">
        <v>42374</v>
      </c>
      <c r="I184" s="78">
        <v>42389</v>
      </c>
      <c r="J184" s="79">
        <v>42489</v>
      </c>
      <c r="K184" s="76"/>
      <c r="L184" s="75"/>
      <c r="M184" s="5"/>
      <c r="N184" s="22"/>
      <c r="O184" s="68"/>
    </row>
    <row r="185" spans="1:15" x14ac:dyDescent="0.25">
      <c r="A185" s="94"/>
      <c r="B185" s="6" t="s">
        <v>59</v>
      </c>
      <c r="C185" s="80" t="s">
        <v>16</v>
      </c>
      <c r="D185" s="77" t="s">
        <v>68</v>
      </c>
      <c r="E185" s="95">
        <v>0.42099999999999999</v>
      </c>
      <c r="F185" s="44">
        <v>5</v>
      </c>
      <c r="G185" s="44" t="s">
        <v>21</v>
      </c>
      <c r="H185" s="78">
        <v>42374</v>
      </c>
      <c r="I185" s="78">
        <v>42389</v>
      </c>
      <c r="J185" s="79">
        <v>42489</v>
      </c>
      <c r="K185" s="76"/>
      <c r="L185" s="75"/>
      <c r="M185" s="5"/>
      <c r="N185" s="22"/>
      <c r="O185" s="68"/>
    </row>
    <row r="186" spans="1:15" x14ac:dyDescent="0.25">
      <c r="A186" s="94"/>
      <c r="B186" s="6" t="s">
        <v>60</v>
      </c>
      <c r="C186" s="80" t="s">
        <v>16</v>
      </c>
      <c r="D186" s="77" t="s">
        <v>68</v>
      </c>
      <c r="E186" s="77" t="s">
        <v>69</v>
      </c>
      <c r="F186" s="77">
        <v>0.03</v>
      </c>
      <c r="G186" s="44" t="s">
        <v>21</v>
      </c>
      <c r="H186" s="78">
        <v>42374</v>
      </c>
      <c r="I186" s="78">
        <v>42389</v>
      </c>
      <c r="J186" s="79">
        <v>42489</v>
      </c>
      <c r="K186" s="76"/>
      <c r="L186" s="75"/>
      <c r="M186" s="5"/>
      <c r="N186" s="22"/>
      <c r="O186" s="68"/>
    </row>
    <row r="187" spans="1:15" x14ac:dyDescent="0.25">
      <c r="A187" s="94"/>
      <c r="B187" s="6" t="s">
        <v>61</v>
      </c>
      <c r="C187" s="80" t="s">
        <v>16</v>
      </c>
      <c r="D187" s="77" t="s">
        <v>68</v>
      </c>
      <c r="E187" s="95">
        <v>7.0999999999999994E-2</v>
      </c>
      <c r="F187" s="77">
        <v>1</v>
      </c>
      <c r="G187" s="44" t="s">
        <v>21</v>
      </c>
      <c r="H187" s="78">
        <v>42374</v>
      </c>
      <c r="I187" s="78">
        <v>42389</v>
      </c>
      <c r="J187" s="79">
        <v>42489</v>
      </c>
      <c r="K187" s="76"/>
      <c r="L187" s="75"/>
      <c r="M187" s="5"/>
      <c r="N187" s="22"/>
      <c r="O187" s="68"/>
    </row>
    <row r="188" spans="1:15" x14ac:dyDescent="0.25">
      <c r="A188" s="94"/>
      <c r="B188" s="6" t="s">
        <v>62</v>
      </c>
      <c r="C188" s="80" t="s">
        <v>16</v>
      </c>
      <c r="D188" s="77" t="s">
        <v>68</v>
      </c>
      <c r="E188" s="77" t="s">
        <v>72</v>
      </c>
      <c r="F188" s="44">
        <v>25</v>
      </c>
      <c r="G188" s="44" t="s">
        <v>21</v>
      </c>
      <c r="H188" s="78">
        <v>42374</v>
      </c>
      <c r="I188" s="78">
        <v>42389</v>
      </c>
      <c r="J188" s="79">
        <v>42489</v>
      </c>
      <c r="K188" s="76"/>
      <c r="L188" s="75"/>
      <c r="M188" s="5"/>
      <c r="N188" s="22"/>
      <c r="O188" s="68"/>
    </row>
    <row r="189" spans="1:15" x14ac:dyDescent="0.25">
      <c r="A189" s="94"/>
      <c r="B189" s="6" t="s">
        <v>18</v>
      </c>
      <c r="C189" s="80" t="s">
        <v>18</v>
      </c>
      <c r="D189" s="77" t="s">
        <v>68</v>
      </c>
      <c r="E189" s="77">
        <v>7.99</v>
      </c>
      <c r="F189" s="77" t="s">
        <v>63</v>
      </c>
      <c r="G189" s="44" t="s">
        <v>21</v>
      </c>
      <c r="H189" s="78">
        <v>42374</v>
      </c>
      <c r="I189" s="78">
        <v>42389</v>
      </c>
      <c r="J189" s="79">
        <v>42489</v>
      </c>
      <c r="K189" s="76"/>
      <c r="L189" s="75"/>
      <c r="M189" s="5"/>
      <c r="N189" s="22"/>
      <c r="O189" s="68"/>
    </row>
    <row r="190" spans="1:15" x14ac:dyDescent="0.25">
      <c r="A190" s="94"/>
      <c r="B190" s="6" t="s">
        <v>64</v>
      </c>
      <c r="C190" s="77" t="s">
        <v>16</v>
      </c>
      <c r="D190" s="77" t="s">
        <v>68</v>
      </c>
      <c r="E190" s="77">
        <v>0.53</v>
      </c>
      <c r="F190" s="77">
        <v>10</v>
      </c>
      <c r="G190" s="44" t="s">
        <v>21</v>
      </c>
      <c r="H190" s="78">
        <v>42374</v>
      </c>
      <c r="I190" s="78">
        <v>42389</v>
      </c>
      <c r="J190" s="79">
        <v>42489</v>
      </c>
      <c r="K190" s="76"/>
      <c r="L190" s="75"/>
      <c r="M190" s="5"/>
      <c r="N190" s="22"/>
      <c r="O190" s="68"/>
    </row>
    <row r="191" spans="1:15" ht="24.75" x14ac:dyDescent="0.25">
      <c r="A191" s="94"/>
      <c r="B191" s="8" t="s">
        <v>65</v>
      </c>
      <c r="C191" s="80" t="s">
        <v>16</v>
      </c>
      <c r="D191" s="77" t="s">
        <v>68</v>
      </c>
      <c r="E191" s="82" t="s">
        <v>100</v>
      </c>
      <c r="F191" s="44">
        <v>8</v>
      </c>
      <c r="G191" s="44" t="s">
        <v>21</v>
      </c>
      <c r="H191" s="78">
        <v>42374</v>
      </c>
      <c r="I191" s="78">
        <v>42389</v>
      </c>
      <c r="J191" s="79">
        <v>42489</v>
      </c>
      <c r="K191" s="76"/>
      <c r="L191" s="75"/>
      <c r="M191" s="5"/>
      <c r="N191" s="22"/>
      <c r="O191" s="68"/>
    </row>
    <row r="192" spans="1:15" ht="36.75" x14ac:dyDescent="0.25">
      <c r="A192" s="94"/>
      <c r="B192" s="8" t="s">
        <v>66</v>
      </c>
      <c r="C192" s="80" t="s">
        <v>16</v>
      </c>
      <c r="D192" s="77" t="s">
        <v>68</v>
      </c>
      <c r="E192" s="98">
        <v>0.56999999999999995</v>
      </c>
      <c r="F192" s="77">
        <v>5</v>
      </c>
      <c r="G192" s="44" t="s">
        <v>21</v>
      </c>
      <c r="H192" s="78">
        <v>42374</v>
      </c>
      <c r="I192" s="78">
        <v>42389</v>
      </c>
      <c r="J192" s="79">
        <v>42489</v>
      </c>
      <c r="K192" s="76"/>
      <c r="L192" s="75"/>
      <c r="M192" s="5"/>
      <c r="N192" s="22"/>
      <c r="O192" s="68"/>
    </row>
    <row r="193" spans="1:15" ht="36.75" x14ac:dyDescent="0.25">
      <c r="A193" s="94"/>
      <c r="B193" s="225" t="s">
        <v>67</v>
      </c>
      <c r="C193" s="233" t="s">
        <v>16</v>
      </c>
      <c r="D193" s="74" t="s">
        <v>68</v>
      </c>
      <c r="E193" s="257" t="s">
        <v>101</v>
      </c>
      <c r="F193" s="74">
        <v>5</v>
      </c>
      <c r="G193" s="219" t="s">
        <v>111</v>
      </c>
      <c r="H193" s="258">
        <v>42374</v>
      </c>
      <c r="I193" s="258">
        <v>42389</v>
      </c>
      <c r="J193" s="287">
        <v>42489</v>
      </c>
      <c r="K193" s="76"/>
      <c r="L193" s="75"/>
      <c r="M193" s="5"/>
      <c r="N193" s="22"/>
      <c r="O193" s="68"/>
    </row>
    <row r="194" spans="1:15" x14ac:dyDescent="0.25">
      <c r="A194" s="24" t="s">
        <v>50</v>
      </c>
      <c r="B194" s="9"/>
      <c r="C194" s="97"/>
      <c r="D194" s="97"/>
      <c r="E194" s="97"/>
      <c r="F194" s="99"/>
      <c r="G194" s="10"/>
      <c r="H194" s="97"/>
      <c r="I194" s="97"/>
      <c r="J194" s="97"/>
      <c r="K194" s="21"/>
      <c r="L194" s="23"/>
      <c r="M194" s="5"/>
      <c r="N194" s="134"/>
      <c r="O194" s="68"/>
    </row>
    <row r="195" spans="1:15" ht="15" customHeight="1" x14ac:dyDescent="0.25">
      <c r="A195" s="91" t="s">
        <v>51</v>
      </c>
      <c r="B195" s="6" t="s">
        <v>52</v>
      </c>
      <c r="C195" s="77" t="s">
        <v>16</v>
      </c>
      <c r="D195" s="77" t="s">
        <v>68</v>
      </c>
      <c r="E195" s="77">
        <v>0.04</v>
      </c>
      <c r="F195" s="77">
        <v>32</v>
      </c>
      <c r="G195" s="77" t="s">
        <v>21</v>
      </c>
      <c r="H195" s="78">
        <v>42402</v>
      </c>
      <c r="I195" s="78">
        <v>42419</v>
      </c>
      <c r="J195" s="79">
        <v>42489</v>
      </c>
      <c r="K195" s="76"/>
      <c r="L195" s="75"/>
      <c r="M195" s="5"/>
      <c r="N195" s="22"/>
      <c r="O195" s="68"/>
    </row>
    <row r="196" spans="1:15" ht="15" customHeight="1" x14ac:dyDescent="0.25">
      <c r="A196" s="92"/>
      <c r="B196" s="6" t="s">
        <v>53</v>
      </c>
      <c r="C196" s="80" t="s">
        <v>16</v>
      </c>
      <c r="D196" s="77" t="s">
        <v>68</v>
      </c>
      <c r="E196" s="82">
        <v>1.4999999999999999E-2</v>
      </c>
      <c r="F196" s="44">
        <v>1</v>
      </c>
      <c r="G196" s="44" t="s">
        <v>21</v>
      </c>
      <c r="H196" s="78">
        <v>42402</v>
      </c>
      <c r="I196" s="78">
        <v>42419</v>
      </c>
      <c r="J196" s="79">
        <v>42489</v>
      </c>
      <c r="K196" s="76"/>
      <c r="L196" s="75"/>
      <c r="M196" s="5"/>
      <c r="N196" s="22"/>
      <c r="O196" s="68"/>
    </row>
    <row r="197" spans="1:15" x14ac:dyDescent="0.25">
      <c r="A197" s="93"/>
      <c r="B197" s="6" t="s">
        <v>54</v>
      </c>
      <c r="C197" s="80" t="s">
        <v>16</v>
      </c>
      <c r="D197" s="77" t="s">
        <v>68</v>
      </c>
      <c r="E197" s="96" t="s">
        <v>69</v>
      </c>
      <c r="F197" s="77">
        <v>1</v>
      </c>
      <c r="G197" s="44" t="s">
        <v>21</v>
      </c>
      <c r="H197" s="78">
        <v>42402</v>
      </c>
      <c r="I197" s="78">
        <v>42419</v>
      </c>
      <c r="J197" s="79">
        <v>42489</v>
      </c>
      <c r="K197" s="76"/>
      <c r="L197" s="75"/>
      <c r="M197" s="5"/>
      <c r="N197" s="22"/>
      <c r="O197" s="68"/>
    </row>
    <row r="198" spans="1:15" ht="24.75" x14ac:dyDescent="0.25">
      <c r="A198" s="94"/>
      <c r="B198" s="8" t="s">
        <v>55</v>
      </c>
      <c r="C198" s="80" t="s">
        <v>16</v>
      </c>
      <c r="D198" s="77" t="s">
        <v>68</v>
      </c>
      <c r="E198" s="81" t="s">
        <v>71</v>
      </c>
      <c r="F198" s="77">
        <v>50</v>
      </c>
      <c r="G198" s="44" t="s">
        <v>21</v>
      </c>
      <c r="H198" s="78">
        <v>42402</v>
      </c>
      <c r="I198" s="78">
        <v>42419</v>
      </c>
      <c r="J198" s="79">
        <v>42489</v>
      </c>
      <c r="K198" s="76"/>
      <c r="L198" s="75"/>
      <c r="M198" s="5"/>
      <c r="N198" s="22"/>
      <c r="O198" s="68"/>
    </row>
    <row r="199" spans="1:15" x14ac:dyDescent="0.25">
      <c r="A199" s="94"/>
      <c r="B199" s="6" t="s">
        <v>56</v>
      </c>
      <c r="C199" s="80" t="s">
        <v>16</v>
      </c>
      <c r="D199" s="77" t="s">
        <v>68</v>
      </c>
      <c r="E199" s="95" t="s">
        <v>70</v>
      </c>
      <c r="F199" s="44">
        <v>3</v>
      </c>
      <c r="G199" s="44" t="s">
        <v>21</v>
      </c>
      <c r="H199" s="78">
        <v>42402</v>
      </c>
      <c r="I199" s="78">
        <v>42419</v>
      </c>
      <c r="J199" s="79">
        <v>42489</v>
      </c>
      <c r="K199" s="76"/>
      <c r="L199" s="75"/>
      <c r="M199" s="5"/>
      <c r="N199" s="22"/>
      <c r="O199" s="68"/>
    </row>
    <row r="200" spans="1:15" x14ac:dyDescent="0.25">
      <c r="A200" s="94"/>
      <c r="B200" s="6" t="s">
        <v>57</v>
      </c>
      <c r="C200" s="80" t="s">
        <v>16</v>
      </c>
      <c r="D200" s="77" t="s">
        <v>68</v>
      </c>
      <c r="E200" s="95">
        <v>1.7999999999999999E-2</v>
      </c>
      <c r="F200" s="43">
        <v>5</v>
      </c>
      <c r="G200" s="44" t="s">
        <v>21</v>
      </c>
      <c r="H200" s="78">
        <v>42402</v>
      </c>
      <c r="I200" s="78">
        <v>42419</v>
      </c>
      <c r="J200" s="79">
        <v>42489</v>
      </c>
      <c r="K200" s="76"/>
      <c r="L200" s="75"/>
      <c r="M200" s="5"/>
      <c r="N200" s="22"/>
      <c r="O200" s="68"/>
    </row>
    <row r="201" spans="1:15" x14ac:dyDescent="0.25">
      <c r="A201" s="94"/>
      <c r="B201" s="6" t="s">
        <v>58</v>
      </c>
      <c r="C201" s="77" t="s">
        <v>16</v>
      </c>
      <c r="D201" s="77" t="s">
        <v>68</v>
      </c>
      <c r="E201" s="95" t="s">
        <v>70</v>
      </c>
      <c r="F201" s="77">
        <v>2</v>
      </c>
      <c r="G201" s="44" t="s">
        <v>21</v>
      </c>
      <c r="H201" s="78">
        <v>42402</v>
      </c>
      <c r="I201" s="78">
        <v>42419</v>
      </c>
      <c r="J201" s="79">
        <v>42489</v>
      </c>
      <c r="K201" s="76"/>
      <c r="L201" s="75"/>
      <c r="M201" s="5"/>
      <c r="N201" s="22"/>
      <c r="O201" s="68"/>
    </row>
    <row r="202" spans="1:15" x14ac:dyDescent="0.25">
      <c r="A202" s="94"/>
      <c r="B202" s="6" t="s">
        <v>59</v>
      </c>
      <c r="C202" s="80" t="s">
        <v>16</v>
      </c>
      <c r="D202" s="77" t="s">
        <v>68</v>
      </c>
      <c r="E202" s="95">
        <v>3.0000000000000001E-3</v>
      </c>
      <c r="F202" s="44">
        <v>5</v>
      </c>
      <c r="G202" s="44" t="s">
        <v>21</v>
      </c>
      <c r="H202" s="78">
        <v>42402</v>
      </c>
      <c r="I202" s="78">
        <v>42419</v>
      </c>
      <c r="J202" s="79">
        <v>42489</v>
      </c>
      <c r="K202" s="76"/>
      <c r="L202" s="75"/>
      <c r="M202" s="5"/>
      <c r="N202" s="22"/>
      <c r="O202" s="68"/>
    </row>
    <row r="203" spans="1:15" x14ac:dyDescent="0.25">
      <c r="A203" s="94"/>
      <c r="B203" s="6" t="s">
        <v>60</v>
      </c>
      <c r="C203" s="80" t="s">
        <v>16</v>
      </c>
      <c r="D203" s="77" t="s">
        <v>68</v>
      </c>
      <c r="E203" s="77" t="s">
        <v>69</v>
      </c>
      <c r="F203" s="77">
        <v>0.03</v>
      </c>
      <c r="G203" s="44" t="s">
        <v>21</v>
      </c>
      <c r="H203" s="78">
        <v>42402</v>
      </c>
      <c r="I203" s="78">
        <v>42419</v>
      </c>
      <c r="J203" s="79">
        <v>42489</v>
      </c>
      <c r="K203" s="76"/>
      <c r="L203" s="75"/>
      <c r="M203" s="5"/>
      <c r="N203" s="22"/>
      <c r="O203" s="68"/>
    </row>
    <row r="204" spans="1:15" x14ac:dyDescent="0.25">
      <c r="A204" s="94"/>
      <c r="B204" s="6" t="s">
        <v>61</v>
      </c>
      <c r="C204" s="80" t="s">
        <v>16</v>
      </c>
      <c r="D204" s="77" t="s">
        <v>68</v>
      </c>
      <c r="E204" s="95">
        <v>0.1</v>
      </c>
      <c r="F204" s="77">
        <v>1</v>
      </c>
      <c r="G204" s="44" t="s">
        <v>21</v>
      </c>
      <c r="H204" s="78">
        <v>42402</v>
      </c>
      <c r="I204" s="78">
        <v>42419</v>
      </c>
      <c r="J204" s="79">
        <v>42489</v>
      </c>
      <c r="K204" s="76"/>
      <c r="L204" s="75"/>
      <c r="M204" s="5"/>
      <c r="N204" s="22"/>
      <c r="O204" s="68"/>
    </row>
    <row r="205" spans="1:15" x14ac:dyDescent="0.25">
      <c r="A205" s="94"/>
      <c r="B205" s="6" t="s">
        <v>62</v>
      </c>
      <c r="C205" s="80" t="s">
        <v>16</v>
      </c>
      <c r="D205" s="77" t="s">
        <v>68</v>
      </c>
      <c r="E205" s="77" t="s">
        <v>72</v>
      </c>
      <c r="F205" s="44">
        <v>25</v>
      </c>
      <c r="G205" s="44" t="s">
        <v>21</v>
      </c>
      <c r="H205" s="78">
        <v>42402</v>
      </c>
      <c r="I205" s="78">
        <v>42419</v>
      </c>
      <c r="J205" s="79">
        <v>42489</v>
      </c>
      <c r="K205" s="76"/>
      <c r="L205" s="75"/>
      <c r="M205" s="5"/>
      <c r="N205" s="22"/>
      <c r="O205" s="68"/>
    </row>
    <row r="206" spans="1:15" x14ac:dyDescent="0.25">
      <c r="A206" s="94"/>
      <c r="B206" s="6" t="s">
        <v>18</v>
      </c>
      <c r="C206" s="80" t="s">
        <v>18</v>
      </c>
      <c r="D206" s="77" t="s">
        <v>68</v>
      </c>
      <c r="E206" s="77">
        <v>8.18</v>
      </c>
      <c r="F206" s="77" t="s">
        <v>63</v>
      </c>
      <c r="G206" s="44" t="s">
        <v>21</v>
      </c>
      <c r="H206" s="78">
        <v>42402</v>
      </c>
      <c r="I206" s="78">
        <v>42419</v>
      </c>
      <c r="J206" s="79">
        <v>42489</v>
      </c>
      <c r="K206" s="76"/>
      <c r="L206" s="75"/>
      <c r="M206" s="5"/>
      <c r="N206" s="22"/>
      <c r="O206" s="68"/>
    </row>
    <row r="207" spans="1:15" x14ac:dyDescent="0.25">
      <c r="A207" s="94"/>
      <c r="B207" s="6" t="s">
        <v>64</v>
      </c>
      <c r="C207" s="77" t="s">
        <v>16</v>
      </c>
      <c r="D207" s="77" t="s">
        <v>68</v>
      </c>
      <c r="E207" s="77">
        <v>0.36</v>
      </c>
      <c r="F207" s="77">
        <v>10</v>
      </c>
      <c r="G207" s="44" t="s">
        <v>21</v>
      </c>
      <c r="H207" s="78">
        <v>42402</v>
      </c>
      <c r="I207" s="78">
        <v>42419</v>
      </c>
      <c r="J207" s="79">
        <v>42489</v>
      </c>
      <c r="K207" s="76"/>
      <c r="L207" s="75"/>
      <c r="M207" s="5"/>
      <c r="N207" s="22"/>
      <c r="O207" s="68"/>
    </row>
    <row r="208" spans="1:15" ht="24.75" x14ac:dyDescent="0.25">
      <c r="A208" s="94"/>
      <c r="B208" s="8" t="s">
        <v>65</v>
      </c>
      <c r="C208" s="80" t="s">
        <v>16</v>
      </c>
      <c r="D208" s="77" t="s">
        <v>68</v>
      </c>
      <c r="E208" s="82" t="s">
        <v>100</v>
      </c>
      <c r="F208" s="44">
        <v>8</v>
      </c>
      <c r="G208" s="44" t="s">
        <v>21</v>
      </c>
      <c r="H208" s="78">
        <v>42402</v>
      </c>
      <c r="I208" s="78">
        <v>42419</v>
      </c>
      <c r="J208" s="79">
        <v>42489</v>
      </c>
      <c r="K208" s="76"/>
      <c r="L208" s="75"/>
      <c r="M208" s="5"/>
      <c r="N208" s="22"/>
      <c r="O208" s="68"/>
    </row>
    <row r="209" spans="1:15" ht="36.75" x14ac:dyDescent="0.25">
      <c r="A209" s="94"/>
      <c r="B209" s="8" t="s">
        <v>66</v>
      </c>
      <c r="C209" s="80" t="s">
        <v>16</v>
      </c>
      <c r="D209" s="77" t="s">
        <v>68</v>
      </c>
      <c r="E209" s="98">
        <v>0.68</v>
      </c>
      <c r="F209" s="77">
        <v>5</v>
      </c>
      <c r="G209" s="44" t="s">
        <v>21</v>
      </c>
      <c r="H209" s="78">
        <v>42402</v>
      </c>
      <c r="I209" s="78">
        <v>42419</v>
      </c>
      <c r="J209" s="79">
        <v>42489</v>
      </c>
      <c r="K209" s="76"/>
      <c r="L209" s="75"/>
      <c r="M209" s="5"/>
      <c r="N209" s="22"/>
      <c r="O209" s="68"/>
    </row>
    <row r="210" spans="1:15" ht="36.75" x14ac:dyDescent="0.25">
      <c r="A210" s="94"/>
      <c r="B210" s="225" t="s">
        <v>67</v>
      </c>
      <c r="C210" s="233" t="s">
        <v>16</v>
      </c>
      <c r="D210" s="74" t="s">
        <v>68</v>
      </c>
      <c r="E210" s="257" t="s">
        <v>101</v>
      </c>
      <c r="F210" s="74">
        <v>5</v>
      </c>
      <c r="G210" s="219" t="s">
        <v>111</v>
      </c>
      <c r="H210" s="258">
        <v>42402</v>
      </c>
      <c r="I210" s="258">
        <v>42419</v>
      </c>
      <c r="J210" s="287">
        <v>42489</v>
      </c>
      <c r="K210" s="76"/>
      <c r="L210" s="75"/>
      <c r="M210" s="5"/>
      <c r="N210" s="22"/>
      <c r="O210" s="68"/>
    </row>
    <row r="211" spans="1:15" x14ac:dyDescent="0.25">
      <c r="A211" s="24" t="s">
        <v>50</v>
      </c>
      <c r="B211" s="259"/>
      <c r="C211" s="260"/>
      <c r="D211" s="260"/>
      <c r="E211" s="260"/>
      <c r="F211" s="261"/>
      <c r="G211" s="262"/>
      <c r="H211" s="260"/>
      <c r="I211" s="260"/>
      <c r="J211" s="260"/>
      <c r="K211" s="21"/>
      <c r="L211" s="23"/>
      <c r="M211" s="5"/>
      <c r="N211" s="134"/>
      <c r="O211" s="68"/>
    </row>
    <row r="212" spans="1:15" ht="15" customHeight="1" x14ac:dyDescent="0.25">
      <c r="A212" s="91" t="s">
        <v>51</v>
      </c>
      <c r="B212" s="6" t="s">
        <v>52</v>
      </c>
      <c r="C212" s="77" t="s">
        <v>16</v>
      </c>
      <c r="D212" s="77" t="s">
        <v>68</v>
      </c>
      <c r="E212" s="77">
        <v>2.76</v>
      </c>
      <c r="F212" s="77">
        <v>32</v>
      </c>
      <c r="G212" s="77" t="s">
        <v>21</v>
      </c>
      <c r="H212" s="78">
        <v>42443</v>
      </c>
      <c r="I212" s="78">
        <v>42460</v>
      </c>
      <c r="J212" s="79">
        <v>42489</v>
      </c>
      <c r="K212" s="76"/>
      <c r="L212" s="75"/>
      <c r="M212" s="5"/>
      <c r="N212" s="22"/>
      <c r="O212" s="68"/>
    </row>
    <row r="213" spans="1:15" ht="15" customHeight="1" x14ac:dyDescent="0.25">
      <c r="A213" s="92"/>
      <c r="B213" s="6" t="s">
        <v>53</v>
      </c>
      <c r="C213" s="80" t="s">
        <v>16</v>
      </c>
      <c r="D213" s="77" t="s">
        <v>68</v>
      </c>
      <c r="E213" s="82">
        <v>1.0999999999999999E-2</v>
      </c>
      <c r="F213" s="44">
        <v>1</v>
      </c>
      <c r="G213" s="44" t="s">
        <v>21</v>
      </c>
      <c r="H213" s="78">
        <v>42443</v>
      </c>
      <c r="I213" s="78">
        <v>42460</v>
      </c>
      <c r="J213" s="79">
        <v>42489</v>
      </c>
      <c r="K213" s="76"/>
      <c r="L213" s="75"/>
      <c r="M213" s="5"/>
      <c r="N213" s="22"/>
      <c r="O213" s="68"/>
    </row>
    <row r="214" spans="1:15" x14ac:dyDescent="0.25">
      <c r="A214" s="93"/>
      <c r="B214" s="6" t="s">
        <v>54</v>
      </c>
      <c r="C214" s="80" t="s">
        <v>16</v>
      </c>
      <c r="D214" s="77" t="s">
        <v>68</v>
      </c>
      <c r="E214" s="96" t="s">
        <v>69</v>
      </c>
      <c r="F214" s="77">
        <v>1</v>
      </c>
      <c r="G214" s="44" t="s">
        <v>21</v>
      </c>
      <c r="H214" s="78">
        <v>42443</v>
      </c>
      <c r="I214" s="78">
        <v>42460</v>
      </c>
      <c r="J214" s="79">
        <v>42489</v>
      </c>
      <c r="K214" s="76"/>
      <c r="L214" s="75"/>
      <c r="M214" s="5"/>
      <c r="N214" s="22"/>
      <c r="O214" s="68"/>
    </row>
    <row r="215" spans="1:15" ht="24.75" x14ac:dyDescent="0.25">
      <c r="A215" s="94"/>
      <c r="B215" s="8" t="s">
        <v>55</v>
      </c>
      <c r="C215" s="80" t="s">
        <v>16</v>
      </c>
      <c r="D215" s="77" t="s">
        <v>68</v>
      </c>
      <c r="E215" s="81" t="s">
        <v>71</v>
      </c>
      <c r="F215" s="77">
        <v>50</v>
      </c>
      <c r="G215" s="44" t="s">
        <v>21</v>
      </c>
      <c r="H215" s="78">
        <v>42443</v>
      </c>
      <c r="I215" s="78">
        <v>42460</v>
      </c>
      <c r="J215" s="79">
        <v>42489</v>
      </c>
      <c r="K215" s="76"/>
      <c r="L215" s="75"/>
      <c r="M215" s="5"/>
      <c r="N215" s="22"/>
      <c r="O215" s="68"/>
    </row>
    <row r="216" spans="1:15" x14ac:dyDescent="0.25">
      <c r="A216" s="94"/>
      <c r="B216" s="6" t="s">
        <v>56</v>
      </c>
      <c r="C216" s="80" t="s">
        <v>16</v>
      </c>
      <c r="D216" s="77" t="s">
        <v>68</v>
      </c>
      <c r="E216" s="95" t="s">
        <v>70</v>
      </c>
      <c r="F216" s="44">
        <v>3</v>
      </c>
      <c r="G216" s="44" t="s">
        <v>21</v>
      </c>
      <c r="H216" s="78">
        <v>42443</v>
      </c>
      <c r="I216" s="78">
        <v>42460</v>
      </c>
      <c r="J216" s="79">
        <v>42489</v>
      </c>
      <c r="K216" s="76"/>
      <c r="L216" s="75"/>
      <c r="M216" s="5"/>
      <c r="N216" s="22"/>
      <c r="O216" s="68"/>
    </row>
    <row r="217" spans="1:15" x14ac:dyDescent="0.25">
      <c r="A217" s="94"/>
      <c r="B217" s="6" t="s">
        <v>57</v>
      </c>
      <c r="C217" s="80" t="s">
        <v>16</v>
      </c>
      <c r="D217" s="77" t="s">
        <v>68</v>
      </c>
      <c r="E217" s="95">
        <v>1.2E-2</v>
      </c>
      <c r="F217" s="43">
        <v>5</v>
      </c>
      <c r="G217" s="44" t="s">
        <v>21</v>
      </c>
      <c r="H217" s="78">
        <v>42443</v>
      </c>
      <c r="I217" s="78">
        <v>42460</v>
      </c>
      <c r="J217" s="79">
        <v>42489</v>
      </c>
      <c r="K217" s="76"/>
      <c r="L217" s="75"/>
      <c r="M217" s="5"/>
      <c r="N217" s="22"/>
      <c r="O217" s="68"/>
    </row>
    <row r="218" spans="1:15" x14ac:dyDescent="0.25">
      <c r="A218" s="94"/>
      <c r="B218" s="6" t="s">
        <v>58</v>
      </c>
      <c r="C218" s="77" t="s">
        <v>16</v>
      </c>
      <c r="D218" s="77" t="s">
        <v>68</v>
      </c>
      <c r="E218" s="95" t="s">
        <v>70</v>
      </c>
      <c r="F218" s="77">
        <v>2</v>
      </c>
      <c r="G218" s="44" t="s">
        <v>21</v>
      </c>
      <c r="H218" s="78">
        <v>42443</v>
      </c>
      <c r="I218" s="78">
        <v>42460</v>
      </c>
      <c r="J218" s="79">
        <v>42489</v>
      </c>
      <c r="K218" s="76"/>
      <c r="L218" s="75"/>
      <c r="M218" s="5"/>
      <c r="N218" s="22"/>
      <c r="O218" s="68"/>
    </row>
    <row r="219" spans="1:15" x14ac:dyDescent="0.25">
      <c r="A219" s="94"/>
      <c r="B219" s="6" t="s">
        <v>59</v>
      </c>
      <c r="C219" s="80" t="s">
        <v>16</v>
      </c>
      <c r="D219" s="77" t="s">
        <v>68</v>
      </c>
      <c r="E219" s="95" t="s">
        <v>70</v>
      </c>
      <c r="F219" s="44">
        <v>5</v>
      </c>
      <c r="G219" s="44" t="s">
        <v>21</v>
      </c>
      <c r="H219" s="78">
        <v>42443</v>
      </c>
      <c r="I219" s="78">
        <v>42460</v>
      </c>
      <c r="J219" s="79">
        <v>42489</v>
      </c>
      <c r="K219" s="76"/>
      <c r="L219" s="75"/>
      <c r="M219" s="5"/>
      <c r="N219" s="22"/>
      <c r="O219" s="68"/>
    </row>
    <row r="220" spans="1:15" x14ac:dyDescent="0.25">
      <c r="A220" s="94"/>
      <c r="B220" s="6" t="s">
        <v>60</v>
      </c>
      <c r="C220" s="80" t="s">
        <v>16</v>
      </c>
      <c r="D220" s="77" t="s">
        <v>68</v>
      </c>
      <c r="E220" s="77" t="s">
        <v>69</v>
      </c>
      <c r="F220" s="77">
        <v>0.03</v>
      </c>
      <c r="G220" s="44" t="s">
        <v>21</v>
      </c>
      <c r="H220" s="78">
        <v>42443</v>
      </c>
      <c r="I220" s="78">
        <v>42460</v>
      </c>
      <c r="J220" s="79">
        <v>42489</v>
      </c>
      <c r="K220" s="76"/>
      <c r="L220" s="75"/>
      <c r="M220" s="5"/>
      <c r="N220" s="22"/>
      <c r="O220" s="68"/>
    </row>
    <row r="221" spans="1:15" x14ac:dyDescent="0.25">
      <c r="A221" s="94"/>
      <c r="B221" s="6" t="s">
        <v>61</v>
      </c>
      <c r="C221" s="80" t="s">
        <v>16</v>
      </c>
      <c r="D221" s="77" t="s">
        <v>68</v>
      </c>
      <c r="E221" s="95">
        <v>0.121</v>
      </c>
      <c r="F221" s="77">
        <v>1</v>
      </c>
      <c r="G221" s="44" t="s">
        <v>21</v>
      </c>
      <c r="H221" s="78">
        <v>42443</v>
      </c>
      <c r="I221" s="78">
        <v>42460</v>
      </c>
      <c r="J221" s="79">
        <v>42489</v>
      </c>
      <c r="K221" s="76"/>
      <c r="L221" s="75"/>
      <c r="M221" s="5"/>
      <c r="N221" s="22"/>
      <c r="O221" s="68"/>
    </row>
    <row r="222" spans="1:15" x14ac:dyDescent="0.25">
      <c r="A222" s="94"/>
      <c r="B222" s="6" t="s">
        <v>62</v>
      </c>
      <c r="C222" s="80" t="s">
        <v>16</v>
      </c>
      <c r="D222" s="77" t="s">
        <v>68</v>
      </c>
      <c r="E222" s="77" t="s">
        <v>72</v>
      </c>
      <c r="F222" s="44">
        <v>25</v>
      </c>
      <c r="G222" s="44" t="s">
        <v>21</v>
      </c>
      <c r="H222" s="78">
        <v>42443</v>
      </c>
      <c r="I222" s="78">
        <v>42460</v>
      </c>
      <c r="J222" s="79">
        <v>42489</v>
      </c>
      <c r="K222" s="76"/>
      <c r="L222" s="75"/>
      <c r="M222" s="5"/>
      <c r="N222" s="22"/>
      <c r="O222" s="68"/>
    </row>
    <row r="223" spans="1:15" x14ac:dyDescent="0.25">
      <c r="A223" s="94"/>
      <c r="B223" s="6" t="s">
        <v>18</v>
      </c>
      <c r="C223" s="80" t="s">
        <v>18</v>
      </c>
      <c r="D223" s="77" t="s">
        <v>68</v>
      </c>
      <c r="E223" s="77">
        <v>8.3000000000000007</v>
      </c>
      <c r="F223" s="77" t="s">
        <v>63</v>
      </c>
      <c r="G223" s="44" t="s">
        <v>21</v>
      </c>
      <c r="H223" s="78">
        <v>42443</v>
      </c>
      <c r="I223" s="78">
        <v>42460</v>
      </c>
      <c r="J223" s="79">
        <v>42489</v>
      </c>
      <c r="K223" s="76"/>
      <c r="L223" s="75"/>
      <c r="M223" s="5"/>
      <c r="N223" s="22"/>
      <c r="O223" s="68"/>
    </row>
    <row r="224" spans="1:15" x14ac:dyDescent="0.25">
      <c r="A224" s="94"/>
      <c r="B224" s="6" t="s">
        <v>64</v>
      </c>
      <c r="C224" s="77" t="s">
        <v>16</v>
      </c>
      <c r="D224" s="77" t="s">
        <v>68</v>
      </c>
      <c r="E224" s="77" t="s">
        <v>79</v>
      </c>
      <c r="F224" s="77">
        <v>10</v>
      </c>
      <c r="G224" s="44" t="s">
        <v>21</v>
      </c>
      <c r="H224" s="78">
        <v>42443</v>
      </c>
      <c r="I224" s="78">
        <v>42460</v>
      </c>
      <c r="J224" s="79">
        <v>42489</v>
      </c>
      <c r="K224" s="76"/>
      <c r="L224" s="75"/>
      <c r="M224" s="5"/>
      <c r="N224" s="22"/>
      <c r="O224" s="68"/>
    </row>
    <row r="225" spans="1:15" ht="24.75" x14ac:dyDescent="0.25">
      <c r="A225" s="94"/>
      <c r="B225" s="8" t="s">
        <v>65</v>
      </c>
      <c r="C225" s="80" t="s">
        <v>16</v>
      </c>
      <c r="D225" s="77" t="s">
        <v>68</v>
      </c>
      <c r="E225" s="82" t="s">
        <v>100</v>
      </c>
      <c r="F225" s="44">
        <v>8</v>
      </c>
      <c r="G225" s="44" t="s">
        <v>21</v>
      </c>
      <c r="H225" s="78">
        <v>42443</v>
      </c>
      <c r="I225" s="78">
        <v>42460</v>
      </c>
      <c r="J225" s="79">
        <v>42489</v>
      </c>
      <c r="K225" s="76"/>
      <c r="L225" s="75"/>
      <c r="M225" s="5"/>
      <c r="N225" s="22"/>
      <c r="O225" s="68"/>
    </row>
    <row r="226" spans="1:15" ht="36.75" x14ac:dyDescent="0.25">
      <c r="A226" s="94"/>
      <c r="B226" s="8" t="s">
        <v>66</v>
      </c>
      <c r="C226" s="80" t="s">
        <v>16</v>
      </c>
      <c r="D226" s="77" t="s">
        <v>68</v>
      </c>
      <c r="E226" s="98">
        <v>0.44</v>
      </c>
      <c r="F226" s="77">
        <v>5</v>
      </c>
      <c r="G226" s="44" t="s">
        <v>21</v>
      </c>
      <c r="H226" s="78">
        <v>42443</v>
      </c>
      <c r="I226" s="78">
        <v>42460</v>
      </c>
      <c r="J226" s="79">
        <v>42489</v>
      </c>
      <c r="K226" s="76"/>
      <c r="L226" s="75"/>
      <c r="M226" s="5"/>
      <c r="N226" s="22"/>
      <c r="O226" s="68"/>
    </row>
    <row r="227" spans="1:15" ht="36.75" x14ac:dyDescent="0.25">
      <c r="A227" s="94"/>
      <c r="B227" s="225" t="s">
        <v>67</v>
      </c>
      <c r="C227" s="233" t="s">
        <v>16</v>
      </c>
      <c r="D227" s="74" t="s">
        <v>68</v>
      </c>
      <c r="E227" s="257" t="s">
        <v>101</v>
      </c>
      <c r="F227" s="74">
        <v>5</v>
      </c>
      <c r="G227" s="219" t="s">
        <v>111</v>
      </c>
      <c r="H227" s="258">
        <v>42443</v>
      </c>
      <c r="I227" s="258">
        <v>42460</v>
      </c>
      <c r="J227" s="287">
        <v>42489</v>
      </c>
      <c r="K227" s="76"/>
      <c r="L227" s="75"/>
      <c r="M227" s="5"/>
      <c r="N227" s="22"/>
      <c r="O227" s="68"/>
    </row>
    <row r="228" spans="1:15" x14ac:dyDescent="0.25">
      <c r="A228" s="24" t="s">
        <v>50</v>
      </c>
      <c r="B228" s="9"/>
      <c r="C228" s="97"/>
      <c r="D228" s="97"/>
      <c r="E228" s="97"/>
      <c r="F228" s="99"/>
      <c r="G228" s="10"/>
      <c r="H228" s="97"/>
      <c r="I228" s="97"/>
      <c r="J228" s="97"/>
      <c r="K228" s="21"/>
      <c r="L228" s="23"/>
      <c r="M228" s="5"/>
      <c r="N228" s="134"/>
      <c r="O228" s="68"/>
    </row>
    <row r="229" spans="1:15" ht="15" customHeight="1" x14ac:dyDescent="0.25">
      <c r="A229" s="91" t="s">
        <v>51</v>
      </c>
      <c r="B229" s="6" t="s">
        <v>52</v>
      </c>
      <c r="C229" s="77" t="s">
        <v>16</v>
      </c>
      <c r="D229" s="77" t="s">
        <v>68</v>
      </c>
      <c r="E229" s="77">
        <v>1.88</v>
      </c>
      <c r="F229" s="77">
        <v>32</v>
      </c>
      <c r="G229" s="77" t="s">
        <v>21</v>
      </c>
      <c r="H229" s="78">
        <v>42464</v>
      </c>
      <c r="I229" s="78">
        <v>42480</v>
      </c>
      <c r="J229" s="79">
        <v>42489</v>
      </c>
      <c r="K229" s="76"/>
      <c r="L229" s="75"/>
      <c r="M229" s="5"/>
      <c r="N229" s="22"/>
      <c r="O229" s="68"/>
    </row>
    <row r="230" spans="1:15" ht="15" customHeight="1" x14ac:dyDescent="0.25">
      <c r="A230" s="92"/>
      <c r="B230" s="6" t="s">
        <v>53</v>
      </c>
      <c r="C230" s="80" t="s">
        <v>16</v>
      </c>
      <c r="D230" s="77" t="s">
        <v>68</v>
      </c>
      <c r="E230" s="82">
        <v>5.0000000000000001E-3</v>
      </c>
      <c r="F230" s="44">
        <v>1</v>
      </c>
      <c r="G230" s="44" t="s">
        <v>21</v>
      </c>
      <c r="H230" s="78">
        <v>42464</v>
      </c>
      <c r="I230" s="78">
        <v>42480</v>
      </c>
      <c r="J230" s="79">
        <v>42489</v>
      </c>
      <c r="K230" s="76"/>
      <c r="L230" s="75"/>
      <c r="M230" s="5"/>
      <c r="N230" s="22"/>
      <c r="O230" s="68"/>
    </row>
    <row r="231" spans="1:15" x14ac:dyDescent="0.25">
      <c r="A231" s="93"/>
      <c r="B231" s="6" t="s">
        <v>54</v>
      </c>
      <c r="C231" s="80" t="s">
        <v>16</v>
      </c>
      <c r="D231" s="77" t="s">
        <v>68</v>
      </c>
      <c r="E231" s="96" t="s">
        <v>69</v>
      </c>
      <c r="F231" s="77">
        <v>1</v>
      </c>
      <c r="G231" s="44" t="s">
        <v>21</v>
      </c>
      <c r="H231" s="78">
        <v>42464</v>
      </c>
      <c r="I231" s="78">
        <v>42480</v>
      </c>
      <c r="J231" s="79">
        <v>42489</v>
      </c>
      <c r="K231" s="76"/>
      <c r="L231" s="75"/>
      <c r="M231" s="5"/>
      <c r="N231" s="22"/>
      <c r="O231" s="68"/>
    </row>
    <row r="232" spans="1:15" ht="24.75" x14ac:dyDescent="0.25">
      <c r="A232" s="94"/>
      <c r="B232" s="8" t="s">
        <v>55</v>
      </c>
      <c r="C232" s="80" t="s">
        <v>16</v>
      </c>
      <c r="D232" s="77" t="s">
        <v>68</v>
      </c>
      <c r="E232" s="81" t="s">
        <v>71</v>
      </c>
      <c r="F232" s="77">
        <v>50</v>
      </c>
      <c r="G232" s="44" t="s">
        <v>21</v>
      </c>
      <c r="H232" s="78">
        <v>42464</v>
      </c>
      <c r="I232" s="78">
        <v>42480</v>
      </c>
      <c r="J232" s="79">
        <v>42489</v>
      </c>
      <c r="K232" s="76"/>
      <c r="L232" s="75"/>
      <c r="M232" s="5"/>
      <c r="N232" s="22"/>
      <c r="O232" s="68"/>
    </row>
    <row r="233" spans="1:15" x14ac:dyDescent="0.25">
      <c r="A233" s="94"/>
      <c r="B233" s="6" t="s">
        <v>56</v>
      </c>
      <c r="C233" s="80" t="s">
        <v>16</v>
      </c>
      <c r="D233" s="77" t="s">
        <v>68</v>
      </c>
      <c r="E233" s="95" t="s">
        <v>70</v>
      </c>
      <c r="F233" s="44">
        <v>3</v>
      </c>
      <c r="G233" s="44" t="s">
        <v>21</v>
      </c>
      <c r="H233" s="78">
        <v>42464</v>
      </c>
      <c r="I233" s="78">
        <v>42480</v>
      </c>
      <c r="J233" s="79">
        <v>42489</v>
      </c>
      <c r="K233" s="76"/>
      <c r="L233" s="75"/>
      <c r="M233" s="5"/>
      <c r="N233" s="22"/>
      <c r="O233" s="68"/>
    </row>
    <row r="234" spans="1:15" x14ac:dyDescent="0.25">
      <c r="A234" s="94"/>
      <c r="B234" s="6" t="s">
        <v>57</v>
      </c>
      <c r="C234" s="80" t="s">
        <v>16</v>
      </c>
      <c r="D234" s="77" t="s">
        <v>68</v>
      </c>
      <c r="E234" s="95">
        <v>0.14499999999999999</v>
      </c>
      <c r="F234" s="43">
        <v>5</v>
      </c>
      <c r="G234" s="44" t="s">
        <v>21</v>
      </c>
      <c r="H234" s="78">
        <v>42464</v>
      </c>
      <c r="I234" s="78">
        <v>42480</v>
      </c>
      <c r="J234" s="79">
        <v>42489</v>
      </c>
      <c r="K234" s="76"/>
      <c r="L234" s="75"/>
      <c r="M234" s="5"/>
      <c r="N234" s="22"/>
      <c r="O234" s="68"/>
    </row>
    <row r="235" spans="1:15" x14ac:dyDescent="0.25">
      <c r="A235" s="94"/>
      <c r="B235" s="6" t="s">
        <v>58</v>
      </c>
      <c r="C235" s="77" t="s">
        <v>16</v>
      </c>
      <c r="D235" s="77" t="s">
        <v>68</v>
      </c>
      <c r="E235" s="95">
        <v>2E-3</v>
      </c>
      <c r="F235" s="77">
        <v>2</v>
      </c>
      <c r="G235" s="44" t="s">
        <v>21</v>
      </c>
      <c r="H235" s="78">
        <v>42464</v>
      </c>
      <c r="I235" s="78">
        <v>42480</v>
      </c>
      <c r="J235" s="79">
        <v>42489</v>
      </c>
      <c r="K235" s="76"/>
      <c r="L235" s="75"/>
      <c r="M235" s="5"/>
      <c r="N235" s="22"/>
      <c r="O235" s="68"/>
    </row>
    <row r="236" spans="1:15" x14ac:dyDescent="0.25">
      <c r="A236" s="94"/>
      <c r="B236" s="6" t="s">
        <v>59</v>
      </c>
      <c r="C236" s="80" t="s">
        <v>16</v>
      </c>
      <c r="D236" s="77" t="s">
        <v>68</v>
      </c>
      <c r="E236" s="95">
        <v>0.16400000000000001</v>
      </c>
      <c r="F236" s="44">
        <v>5</v>
      </c>
      <c r="G236" s="44" t="s">
        <v>21</v>
      </c>
      <c r="H236" s="78">
        <v>42464</v>
      </c>
      <c r="I236" s="78">
        <v>42480</v>
      </c>
      <c r="J236" s="79">
        <v>42489</v>
      </c>
      <c r="K236" s="76"/>
      <c r="L236" s="75"/>
      <c r="M236" s="5"/>
      <c r="N236" s="22"/>
      <c r="O236" s="68"/>
    </row>
    <row r="237" spans="1:15" x14ac:dyDescent="0.25">
      <c r="A237" s="94"/>
      <c r="B237" s="6" t="s">
        <v>60</v>
      </c>
      <c r="C237" s="80" t="s">
        <v>16</v>
      </c>
      <c r="D237" s="77" t="s">
        <v>68</v>
      </c>
      <c r="E237" s="77" t="s">
        <v>69</v>
      </c>
      <c r="F237" s="77">
        <v>0.03</v>
      </c>
      <c r="G237" s="44" t="s">
        <v>21</v>
      </c>
      <c r="H237" s="78">
        <v>42464</v>
      </c>
      <c r="I237" s="78">
        <v>42480</v>
      </c>
      <c r="J237" s="79">
        <v>42489</v>
      </c>
      <c r="K237" s="76"/>
      <c r="L237" s="75"/>
      <c r="M237" s="5"/>
      <c r="N237" s="22"/>
      <c r="O237" s="68"/>
    </row>
    <row r="238" spans="1:15" x14ac:dyDescent="0.25">
      <c r="A238" s="94"/>
      <c r="B238" s="6" t="s">
        <v>61</v>
      </c>
      <c r="C238" s="80" t="s">
        <v>16</v>
      </c>
      <c r="D238" s="77" t="s">
        <v>68</v>
      </c>
      <c r="E238" s="95">
        <v>5.5E-2</v>
      </c>
      <c r="F238" s="77">
        <v>1</v>
      </c>
      <c r="G238" s="44" t="s">
        <v>21</v>
      </c>
      <c r="H238" s="78">
        <v>42464</v>
      </c>
      <c r="I238" s="78">
        <v>42480</v>
      </c>
      <c r="J238" s="79">
        <v>42489</v>
      </c>
      <c r="K238" s="76"/>
      <c r="L238" s="75"/>
      <c r="M238" s="5"/>
      <c r="N238" s="22"/>
      <c r="O238" s="68"/>
    </row>
    <row r="239" spans="1:15" x14ac:dyDescent="0.25">
      <c r="A239" s="94"/>
      <c r="B239" s="6" t="s">
        <v>62</v>
      </c>
      <c r="C239" s="80" t="s">
        <v>16</v>
      </c>
      <c r="D239" s="77" t="s">
        <v>68</v>
      </c>
      <c r="E239" s="77" t="s">
        <v>72</v>
      </c>
      <c r="F239" s="44">
        <v>25</v>
      </c>
      <c r="G239" s="44" t="s">
        <v>21</v>
      </c>
      <c r="H239" s="78">
        <v>42464</v>
      </c>
      <c r="I239" s="78">
        <v>42480</v>
      </c>
      <c r="J239" s="79">
        <v>42489</v>
      </c>
      <c r="K239" s="76"/>
      <c r="L239" s="75"/>
      <c r="M239" s="5"/>
      <c r="N239" s="22"/>
      <c r="O239" s="68"/>
    </row>
    <row r="240" spans="1:15" x14ac:dyDescent="0.25">
      <c r="A240" s="94"/>
      <c r="B240" s="6" t="s">
        <v>18</v>
      </c>
      <c r="C240" s="80" t="s">
        <v>18</v>
      </c>
      <c r="D240" s="77" t="s">
        <v>68</v>
      </c>
      <c r="E240" s="77">
        <v>8.1199999999999992</v>
      </c>
      <c r="F240" s="77" t="s">
        <v>63</v>
      </c>
      <c r="G240" s="44" t="s">
        <v>21</v>
      </c>
      <c r="H240" s="78">
        <v>42464</v>
      </c>
      <c r="I240" s="78">
        <v>42480</v>
      </c>
      <c r="J240" s="79">
        <v>42489</v>
      </c>
      <c r="K240" s="76"/>
      <c r="L240" s="75"/>
      <c r="M240" s="5"/>
      <c r="N240" s="22"/>
      <c r="O240" s="68"/>
    </row>
    <row r="241" spans="1:15" x14ac:dyDescent="0.25">
      <c r="A241" s="94"/>
      <c r="B241" s="6" t="s">
        <v>64</v>
      </c>
      <c r="C241" s="77" t="s">
        <v>16</v>
      </c>
      <c r="D241" s="77" t="s">
        <v>68</v>
      </c>
      <c r="E241" s="77">
        <v>0.03</v>
      </c>
      <c r="F241" s="77">
        <v>10</v>
      </c>
      <c r="G241" s="44" t="s">
        <v>21</v>
      </c>
      <c r="H241" s="78">
        <v>42464</v>
      </c>
      <c r="I241" s="78">
        <v>42480</v>
      </c>
      <c r="J241" s="79">
        <v>42489</v>
      </c>
      <c r="K241" s="76"/>
      <c r="L241" s="75"/>
      <c r="M241" s="5"/>
      <c r="N241" s="22"/>
      <c r="O241" s="68"/>
    </row>
    <row r="242" spans="1:15" ht="24.75" x14ac:dyDescent="0.25">
      <c r="A242" s="94"/>
      <c r="B242" s="8" t="s">
        <v>65</v>
      </c>
      <c r="C242" s="80" t="s">
        <v>16</v>
      </c>
      <c r="D242" s="77" t="s">
        <v>68</v>
      </c>
      <c r="E242" s="82" t="s">
        <v>100</v>
      </c>
      <c r="F242" s="44">
        <v>8</v>
      </c>
      <c r="G242" s="44" t="s">
        <v>21</v>
      </c>
      <c r="H242" s="78">
        <v>42464</v>
      </c>
      <c r="I242" s="78">
        <v>42480</v>
      </c>
      <c r="J242" s="79">
        <v>42489</v>
      </c>
      <c r="K242" s="76"/>
      <c r="L242" s="75"/>
      <c r="M242" s="5"/>
      <c r="N242" s="22"/>
      <c r="O242" s="68"/>
    </row>
    <row r="243" spans="1:15" ht="36.75" x14ac:dyDescent="0.25">
      <c r="A243" s="94"/>
      <c r="B243" s="8" t="s">
        <v>66</v>
      </c>
      <c r="C243" s="80" t="s">
        <v>16</v>
      </c>
      <c r="D243" s="77" t="s">
        <v>68</v>
      </c>
      <c r="E243" s="98">
        <v>0.33</v>
      </c>
      <c r="F243" s="77">
        <v>5</v>
      </c>
      <c r="G243" s="44" t="s">
        <v>21</v>
      </c>
      <c r="H243" s="78">
        <v>42464</v>
      </c>
      <c r="I243" s="78">
        <v>42480</v>
      </c>
      <c r="J243" s="79">
        <v>42489</v>
      </c>
      <c r="K243" s="76"/>
      <c r="L243" s="75"/>
      <c r="M243" s="5"/>
      <c r="N243" s="22"/>
      <c r="O243" s="68"/>
    </row>
    <row r="244" spans="1:15" ht="36.75" x14ac:dyDescent="0.25">
      <c r="A244" s="94"/>
      <c r="B244" s="225" t="s">
        <v>67</v>
      </c>
      <c r="C244" s="233" t="s">
        <v>16</v>
      </c>
      <c r="D244" s="74" t="s">
        <v>68</v>
      </c>
      <c r="E244" s="257" t="s">
        <v>101</v>
      </c>
      <c r="F244" s="74">
        <v>5</v>
      </c>
      <c r="G244" s="219" t="s">
        <v>111</v>
      </c>
      <c r="H244" s="258">
        <v>42464</v>
      </c>
      <c r="I244" s="258">
        <v>42480</v>
      </c>
      <c r="J244" s="287">
        <v>42489</v>
      </c>
      <c r="K244" s="76"/>
      <c r="L244" s="75"/>
      <c r="M244" s="5"/>
      <c r="N244" s="22"/>
      <c r="O244" s="68"/>
    </row>
    <row r="245" spans="1:15" x14ac:dyDescent="0.25">
      <c r="A245" s="24" t="s">
        <v>50</v>
      </c>
      <c r="B245" s="259"/>
      <c r="C245" s="260"/>
      <c r="D245" s="260"/>
      <c r="E245" s="260"/>
      <c r="F245" s="261"/>
      <c r="G245" s="262"/>
      <c r="H245" s="260"/>
      <c r="I245" s="260"/>
      <c r="J245" s="260"/>
      <c r="K245" s="21"/>
      <c r="L245" s="23"/>
      <c r="M245" s="5"/>
      <c r="N245" s="134"/>
      <c r="O245" s="68"/>
    </row>
    <row r="246" spans="1:15" ht="15" customHeight="1" x14ac:dyDescent="0.25">
      <c r="A246" s="91" t="s">
        <v>51</v>
      </c>
      <c r="B246" s="6" t="s">
        <v>52</v>
      </c>
      <c r="C246" s="77" t="s">
        <v>16</v>
      </c>
      <c r="D246" s="77" t="s">
        <v>68</v>
      </c>
      <c r="E246" s="77">
        <v>1.05</v>
      </c>
      <c r="F246" s="77">
        <v>32</v>
      </c>
      <c r="G246" s="77" t="s">
        <v>21</v>
      </c>
      <c r="H246" s="78">
        <v>42499</v>
      </c>
      <c r="I246" s="78">
        <v>42501</v>
      </c>
      <c r="J246" s="79">
        <v>42508</v>
      </c>
      <c r="K246" s="76"/>
      <c r="L246" s="75"/>
      <c r="M246" s="5"/>
      <c r="N246" s="22"/>
      <c r="O246" s="68"/>
    </row>
    <row r="247" spans="1:15" ht="15" customHeight="1" x14ac:dyDescent="0.25">
      <c r="A247" s="92"/>
      <c r="B247" s="6" t="s">
        <v>53</v>
      </c>
      <c r="C247" s="80" t="s">
        <v>16</v>
      </c>
      <c r="D247" s="77" t="s">
        <v>68</v>
      </c>
      <c r="E247" s="82">
        <v>3.0000000000000001E-3</v>
      </c>
      <c r="F247" s="44">
        <v>1</v>
      </c>
      <c r="G247" s="44" t="s">
        <v>21</v>
      </c>
      <c r="H247" s="78">
        <v>42499</v>
      </c>
      <c r="I247" s="78">
        <v>42501</v>
      </c>
      <c r="J247" s="79">
        <v>42508</v>
      </c>
      <c r="K247" s="76"/>
      <c r="L247" s="75"/>
      <c r="M247" s="5"/>
      <c r="N247" s="22"/>
      <c r="O247" s="68"/>
    </row>
    <row r="248" spans="1:15" x14ac:dyDescent="0.25">
      <c r="A248" s="93"/>
      <c r="B248" s="6" t="s">
        <v>54</v>
      </c>
      <c r="C248" s="80" t="s">
        <v>16</v>
      </c>
      <c r="D248" s="77" t="s">
        <v>68</v>
      </c>
      <c r="E248" s="96" t="s">
        <v>69</v>
      </c>
      <c r="F248" s="77">
        <v>1</v>
      </c>
      <c r="G248" s="44" t="s">
        <v>21</v>
      </c>
      <c r="H248" s="78">
        <v>42499</v>
      </c>
      <c r="I248" s="78">
        <v>42501</v>
      </c>
      <c r="J248" s="79">
        <v>42508</v>
      </c>
      <c r="K248" s="76"/>
      <c r="L248" s="75"/>
      <c r="M248" s="5"/>
      <c r="N248" s="22"/>
      <c r="O248" s="68"/>
    </row>
    <row r="249" spans="1:15" ht="24.75" x14ac:dyDescent="0.25">
      <c r="A249" s="94"/>
      <c r="B249" s="8" t="s">
        <v>55</v>
      </c>
      <c r="C249" s="80" t="s">
        <v>16</v>
      </c>
      <c r="D249" s="77" t="s">
        <v>68</v>
      </c>
      <c r="E249" s="81" t="s">
        <v>71</v>
      </c>
      <c r="F249" s="77">
        <v>50</v>
      </c>
      <c r="G249" s="44" t="s">
        <v>21</v>
      </c>
      <c r="H249" s="78">
        <v>42499</v>
      </c>
      <c r="I249" s="78">
        <v>42501</v>
      </c>
      <c r="J249" s="79">
        <v>42508</v>
      </c>
      <c r="K249" s="76"/>
      <c r="L249" s="75"/>
      <c r="M249" s="5"/>
      <c r="N249" s="22"/>
      <c r="O249" s="68"/>
    </row>
    <row r="250" spans="1:15" x14ac:dyDescent="0.25">
      <c r="A250" s="94"/>
      <c r="B250" s="6" t="s">
        <v>56</v>
      </c>
      <c r="C250" s="80" t="s">
        <v>16</v>
      </c>
      <c r="D250" s="77" t="s">
        <v>68</v>
      </c>
      <c r="E250" s="95" t="s">
        <v>70</v>
      </c>
      <c r="F250" s="44">
        <v>3</v>
      </c>
      <c r="G250" s="44" t="s">
        <v>21</v>
      </c>
      <c r="H250" s="78">
        <v>42499</v>
      </c>
      <c r="I250" s="78">
        <v>42501</v>
      </c>
      <c r="J250" s="79">
        <v>42508</v>
      </c>
      <c r="K250" s="76"/>
      <c r="L250" s="75"/>
      <c r="M250" s="5"/>
      <c r="N250" s="22"/>
      <c r="O250" s="68"/>
    </row>
    <row r="251" spans="1:15" x14ac:dyDescent="0.25">
      <c r="A251" s="94"/>
      <c r="B251" s="6" t="s">
        <v>57</v>
      </c>
      <c r="C251" s="80" t="s">
        <v>16</v>
      </c>
      <c r="D251" s="77" t="s">
        <v>68</v>
      </c>
      <c r="E251" s="95">
        <v>0.38200000000000001</v>
      </c>
      <c r="F251" s="43">
        <v>5</v>
      </c>
      <c r="G251" s="44" t="s">
        <v>21</v>
      </c>
      <c r="H251" s="78">
        <v>42499</v>
      </c>
      <c r="I251" s="78">
        <v>42501</v>
      </c>
      <c r="J251" s="79">
        <v>42508</v>
      </c>
      <c r="K251" s="76"/>
      <c r="L251" s="75"/>
      <c r="M251" s="5"/>
      <c r="N251" s="22"/>
      <c r="O251" s="68"/>
    </row>
    <row r="252" spans="1:15" x14ac:dyDescent="0.25">
      <c r="A252" s="94"/>
      <c r="B252" s="6" t="s">
        <v>58</v>
      </c>
      <c r="C252" s="77" t="s">
        <v>16</v>
      </c>
      <c r="D252" s="77" t="s">
        <v>68</v>
      </c>
      <c r="E252" s="95">
        <v>2E-3</v>
      </c>
      <c r="F252" s="77">
        <v>2</v>
      </c>
      <c r="G252" s="44" t="s">
        <v>21</v>
      </c>
      <c r="H252" s="78">
        <v>42499</v>
      </c>
      <c r="I252" s="78">
        <v>42501</v>
      </c>
      <c r="J252" s="79">
        <v>42508</v>
      </c>
      <c r="K252" s="76"/>
      <c r="L252" s="75"/>
      <c r="M252" s="5"/>
      <c r="N252" s="22"/>
      <c r="O252" s="68"/>
    </row>
    <row r="253" spans="1:15" x14ac:dyDescent="0.25">
      <c r="A253" s="94"/>
      <c r="B253" s="6" t="s">
        <v>59</v>
      </c>
      <c r="C253" s="80" t="s">
        <v>16</v>
      </c>
      <c r="D253" s="77" t="s">
        <v>68</v>
      </c>
      <c r="E253" s="95">
        <v>3.0000000000000001E-3</v>
      </c>
      <c r="F253" s="44">
        <v>5</v>
      </c>
      <c r="G253" s="44" t="s">
        <v>21</v>
      </c>
      <c r="H253" s="78">
        <v>42499</v>
      </c>
      <c r="I253" s="78">
        <v>42501</v>
      </c>
      <c r="J253" s="79">
        <v>42508</v>
      </c>
      <c r="K253" s="76"/>
      <c r="L253" s="75"/>
      <c r="M253" s="5"/>
      <c r="N253" s="22"/>
      <c r="O253" s="68"/>
    </row>
    <row r="254" spans="1:15" x14ac:dyDescent="0.25">
      <c r="A254" s="94"/>
      <c r="B254" s="6" t="s">
        <v>60</v>
      </c>
      <c r="C254" s="80" t="s">
        <v>16</v>
      </c>
      <c r="D254" s="77" t="s">
        <v>68</v>
      </c>
      <c r="E254" s="77" t="s">
        <v>69</v>
      </c>
      <c r="F254" s="77">
        <v>0.03</v>
      </c>
      <c r="G254" s="44" t="s">
        <v>21</v>
      </c>
      <c r="H254" s="78">
        <v>42499</v>
      </c>
      <c r="I254" s="78">
        <v>42501</v>
      </c>
      <c r="J254" s="79">
        <v>42508</v>
      </c>
      <c r="K254" s="76"/>
      <c r="L254" s="75"/>
      <c r="M254" s="5"/>
      <c r="N254" s="22"/>
      <c r="O254" s="68"/>
    </row>
    <row r="255" spans="1:15" x14ac:dyDescent="0.25">
      <c r="A255" s="94"/>
      <c r="B255" s="6" t="s">
        <v>61</v>
      </c>
      <c r="C255" s="80" t="s">
        <v>16</v>
      </c>
      <c r="D255" s="77" t="s">
        <v>68</v>
      </c>
      <c r="E255" s="95">
        <v>4.1000000000000002E-2</v>
      </c>
      <c r="F255" s="77">
        <v>1</v>
      </c>
      <c r="G255" s="44" t="s">
        <v>21</v>
      </c>
      <c r="H255" s="78">
        <v>42499</v>
      </c>
      <c r="I255" s="78">
        <v>42501</v>
      </c>
      <c r="J255" s="79">
        <v>42508</v>
      </c>
      <c r="K255" s="76"/>
      <c r="L255" s="75"/>
      <c r="M255" s="5"/>
      <c r="N255" s="22"/>
      <c r="O255" s="68"/>
    </row>
    <row r="256" spans="1:15" x14ac:dyDescent="0.25">
      <c r="A256" s="94"/>
      <c r="B256" s="6" t="s">
        <v>62</v>
      </c>
      <c r="C256" s="80" t="s">
        <v>16</v>
      </c>
      <c r="D256" s="77" t="s">
        <v>68</v>
      </c>
      <c r="E256" s="77" t="s">
        <v>72</v>
      </c>
      <c r="F256" s="44">
        <v>25</v>
      </c>
      <c r="G256" s="44" t="s">
        <v>21</v>
      </c>
      <c r="H256" s="78">
        <v>42499</v>
      </c>
      <c r="I256" s="78">
        <v>42501</v>
      </c>
      <c r="J256" s="79">
        <v>42508</v>
      </c>
      <c r="K256" s="76"/>
      <c r="L256" s="75"/>
      <c r="M256" s="5"/>
      <c r="N256" s="22"/>
      <c r="O256" s="68"/>
    </row>
    <row r="257" spans="1:15" x14ac:dyDescent="0.25">
      <c r="A257" s="94"/>
      <c r="B257" s="6" t="s">
        <v>18</v>
      </c>
      <c r="C257" s="80" t="s">
        <v>18</v>
      </c>
      <c r="D257" s="77" t="s">
        <v>68</v>
      </c>
      <c r="E257" s="77">
        <v>7.68</v>
      </c>
      <c r="F257" s="77" t="s">
        <v>63</v>
      </c>
      <c r="G257" s="44" t="s">
        <v>21</v>
      </c>
      <c r="H257" s="78">
        <v>42499</v>
      </c>
      <c r="I257" s="78">
        <v>42501</v>
      </c>
      <c r="J257" s="79">
        <v>42508</v>
      </c>
      <c r="K257" s="76"/>
      <c r="L257" s="75"/>
      <c r="M257" s="5"/>
      <c r="N257" s="22"/>
      <c r="O257" s="68"/>
    </row>
    <row r="258" spans="1:15" x14ac:dyDescent="0.25">
      <c r="A258" s="94"/>
      <c r="B258" s="6" t="s">
        <v>64</v>
      </c>
      <c r="C258" s="77" t="s">
        <v>16</v>
      </c>
      <c r="D258" s="77" t="s">
        <v>68</v>
      </c>
      <c r="E258" s="77">
        <v>0.04</v>
      </c>
      <c r="F258" s="77">
        <v>10</v>
      </c>
      <c r="G258" s="44" t="s">
        <v>21</v>
      </c>
      <c r="H258" s="78">
        <v>42499</v>
      </c>
      <c r="I258" s="78">
        <v>42501</v>
      </c>
      <c r="J258" s="79">
        <v>42508</v>
      </c>
      <c r="K258" s="76"/>
      <c r="L258" s="75"/>
      <c r="M258" s="5"/>
      <c r="N258" s="22"/>
      <c r="O258" s="68"/>
    </row>
    <row r="259" spans="1:15" ht="24.75" x14ac:dyDescent="0.25">
      <c r="A259" s="94"/>
      <c r="B259" s="8" t="s">
        <v>65</v>
      </c>
      <c r="C259" s="80" t="s">
        <v>16</v>
      </c>
      <c r="D259" s="77" t="s">
        <v>68</v>
      </c>
      <c r="E259" s="82" t="s">
        <v>100</v>
      </c>
      <c r="F259" s="44">
        <v>8</v>
      </c>
      <c r="G259" s="44" t="s">
        <v>21</v>
      </c>
      <c r="H259" s="78">
        <v>42499</v>
      </c>
      <c r="I259" s="78">
        <v>42501</v>
      </c>
      <c r="J259" s="79">
        <v>42508</v>
      </c>
      <c r="K259" s="76"/>
      <c r="L259" s="75"/>
      <c r="M259" s="5"/>
      <c r="N259" s="22"/>
      <c r="O259" s="68"/>
    </row>
    <row r="260" spans="1:15" ht="36.75" x14ac:dyDescent="0.25">
      <c r="A260" s="94"/>
      <c r="B260" s="225" t="s">
        <v>66</v>
      </c>
      <c r="C260" s="233" t="s">
        <v>16</v>
      </c>
      <c r="D260" s="74" t="s">
        <v>68</v>
      </c>
      <c r="E260" s="257">
        <v>570</v>
      </c>
      <c r="F260" s="74">
        <v>5</v>
      </c>
      <c r="G260" s="219" t="s">
        <v>106</v>
      </c>
      <c r="H260" s="258">
        <v>42499</v>
      </c>
      <c r="I260" s="258">
        <v>42501</v>
      </c>
      <c r="J260" s="287">
        <v>42508</v>
      </c>
      <c r="K260" s="76"/>
      <c r="L260" s="75"/>
      <c r="M260" s="5"/>
      <c r="N260" s="22"/>
      <c r="O260" s="68"/>
    </row>
    <row r="261" spans="1:15" ht="36.75" x14ac:dyDescent="0.25">
      <c r="A261" s="94"/>
      <c r="B261" s="225" t="s">
        <v>67</v>
      </c>
      <c r="C261" s="233" t="s">
        <v>16</v>
      </c>
      <c r="D261" s="74" t="s">
        <v>68</v>
      </c>
      <c r="E261" s="257">
        <v>20</v>
      </c>
      <c r="F261" s="74">
        <v>5</v>
      </c>
      <c r="G261" s="219" t="s">
        <v>106</v>
      </c>
      <c r="H261" s="258">
        <v>42499</v>
      </c>
      <c r="I261" s="258">
        <v>42501</v>
      </c>
      <c r="J261" s="287">
        <v>42508</v>
      </c>
      <c r="K261" s="76"/>
      <c r="L261" s="75"/>
      <c r="M261" s="5"/>
      <c r="N261" s="22"/>
      <c r="O261" s="68"/>
    </row>
    <row r="262" spans="1:15" x14ac:dyDescent="0.25">
      <c r="A262" s="24" t="s">
        <v>50</v>
      </c>
      <c r="B262" s="9"/>
      <c r="C262" s="97"/>
      <c r="D262" s="97"/>
      <c r="E262" s="97"/>
      <c r="F262" s="99"/>
      <c r="G262" s="10"/>
      <c r="H262" s="97"/>
      <c r="I262" s="97"/>
      <c r="J262" s="97"/>
      <c r="K262" s="21"/>
      <c r="L262" s="23"/>
      <c r="M262" s="5"/>
      <c r="N262" s="134"/>
      <c r="O262" s="68"/>
    </row>
    <row r="263" spans="1:15" ht="15" customHeight="1" x14ac:dyDescent="0.25">
      <c r="A263" s="91" t="s">
        <v>51</v>
      </c>
      <c r="B263" s="6" t="s">
        <v>52</v>
      </c>
      <c r="C263" s="77" t="s">
        <v>16</v>
      </c>
      <c r="D263" s="77" t="s">
        <v>68</v>
      </c>
      <c r="E263" s="77">
        <v>0.05</v>
      </c>
      <c r="F263" s="77">
        <v>32</v>
      </c>
      <c r="G263" s="77" t="s">
        <v>21</v>
      </c>
      <c r="H263" s="78">
        <v>42522</v>
      </c>
      <c r="I263" s="78">
        <v>42523</v>
      </c>
      <c r="J263" s="79">
        <v>42529</v>
      </c>
      <c r="K263" s="76"/>
      <c r="L263" s="75"/>
      <c r="M263" s="5"/>
      <c r="N263" s="22"/>
      <c r="O263" s="68"/>
    </row>
    <row r="264" spans="1:15" ht="15" customHeight="1" x14ac:dyDescent="0.25">
      <c r="A264" s="92"/>
      <c r="B264" s="6" t="s">
        <v>53</v>
      </c>
      <c r="C264" s="80" t="s">
        <v>16</v>
      </c>
      <c r="D264" s="77" t="s">
        <v>68</v>
      </c>
      <c r="E264" s="82">
        <v>8.0000000000000002E-3</v>
      </c>
      <c r="F264" s="44">
        <v>1</v>
      </c>
      <c r="G264" s="44" t="s">
        <v>21</v>
      </c>
      <c r="H264" s="78">
        <v>42522</v>
      </c>
      <c r="I264" s="78">
        <v>42523</v>
      </c>
      <c r="J264" s="79">
        <v>42529</v>
      </c>
      <c r="K264" s="76"/>
      <c r="L264" s="75"/>
      <c r="M264" s="5"/>
      <c r="N264" s="22"/>
      <c r="O264" s="68"/>
    </row>
    <row r="265" spans="1:15" x14ac:dyDescent="0.25">
      <c r="A265" s="93"/>
      <c r="B265" s="6" t="s">
        <v>54</v>
      </c>
      <c r="C265" s="80" t="s">
        <v>16</v>
      </c>
      <c r="D265" s="77" t="s">
        <v>68</v>
      </c>
      <c r="E265" s="96" t="s">
        <v>69</v>
      </c>
      <c r="F265" s="77">
        <v>1</v>
      </c>
      <c r="G265" s="44" t="s">
        <v>21</v>
      </c>
      <c r="H265" s="78">
        <v>42522</v>
      </c>
      <c r="I265" s="78">
        <v>42523</v>
      </c>
      <c r="J265" s="79">
        <v>42529</v>
      </c>
      <c r="K265" s="76"/>
      <c r="L265" s="75"/>
      <c r="M265" s="5"/>
      <c r="N265" s="22"/>
      <c r="O265" s="68"/>
    </row>
    <row r="266" spans="1:15" ht="24.75" x14ac:dyDescent="0.25">
      <c r="A266" s="94"/>
      <c r="B266" s="8" t="s">
        <v>55</v>
      </c>
      <c r="C266" s="80" t="s">
        <v>16</v>
      </c>
      <c r="D266" s="77" t="s">
        <v>68</v>
      </c>
      <c r="E266" s="81" t="s">
        <v>71</v>
      </c>
      <c r="F266" s="77">
        <v>50</v>
      </c>
      <c r="G266" s="44" t="s">
        <v>21</v>
      </c>
      <c r="H266" s="78">
        <v>42522</v>
      </c>
      <c r="I266" s="78">
        <v>42523</v>
      </c>
      <c r="J266" s="79">
        <v>42529</v>
      </c>
      <c r="K266" s="76"/>
      <c r="L266" s="75"/>
      <c r="M266" s="5"/>
      <c r="N266" s="22"/>
      <c r="O266" s="68"/>
    </row>
    <row r="267" spans="1:15" x14ac:dyDescent="0.25">
      <c r="A267" s="94"/>
      <c r="B267" s="6" t="s">
        <v>56</v>
      </c>
      <c r="C267" s="80" t="s">
        <v>16</v>
      </c>
      <c r="D267" s="77" t="s">
        <v>68</v>
      </c>
      <c r="E267" s="95" t="s">
        <v>70</v>
      </c>
      <c r="F267" s="44">
        <v>3</v>
      </c>
      <c r="G267" s="44" t="s">
        <v>21</v>
      </c>
      <c r="H267" s="78">
        <v>42522</v>
      </c>
      <c r="I267" s="78">
        <v>42523</v>
      </c>
      <c r="J267" s="79">
        <v>42529</v>
      </c>
      <c r="K267" s="76"/>
      <c r="L267" s="75"/>
      <c r="M267" s="5"/>
      <c r="N267" s="22"/>
      <c r="O267" s="68"/>
    </row>
    <row r="268" spans="1:15" x14ac:dyDescent="0.25">
      <c r="A268" s="94"/>
      <c r="B268" s="6" t="s">
        <v>57</v>
      </c>
      <c r="C268" s="80" t="s">
        <v>16</v>
      </c>
      <c r="D268" s="77" t="s">
        <v>68</v>
      </c>
      <c r="E268" s="95">
        <v>2.1999999999999999E-2</v>
      </c>
      <c r="F268" s="43">
        <v>5</v>
      </c>
      <c r="G268" s="44" t="s">
        <v>21</v>
      </c>
      <c r="H268" s="78">
        <v>42522</v>
      </c>
      <c r="I268" s="78">
        <v>42523</v>
      </c>
      <c r="J268" s="79">
        <v>42529</v>
      </c>
      <c r="K268" s="76"/>
      <c r="L268" s="75"/>
      <c r="M268" s="5"/>
      <c r="N268" s="22"/>
      <c r="O268" s="68"/>
    </row>
    <row r="269" spans="1:15" x14ac:dyDescent="0.25">
      <c r="A269" s="94"/>
      <c r="B269" s="6" t="s">
        <v>58</v>
      </c>
      <c r="C269" s="77" t="s">
        <v>16</v>
      </c>
      <c r="D269" s="77" t="s">
        <v>68</v>
      </c>
      <c r="E269" s="95" t="s">
        <v>70</v>
      </c>
      <c r="F269" s="77">
        <v>2</v>
      </c>
      <c r="G269" s="44" t="s">
        <v>21</v>
      </c>
      <c r="H269" s="78">
        <v>42522</v>
      </c>
      <c r="I269" s="78">
        <v>42523</v>
      </c>
      <c r="J269" s="79">
        <v>42529</v>
      </c>
      <c r="K269" s="76"/>
      <c r="L269" s="75"/>
      <c r="M269" s="5"/>
      <c r="N269" s="22"/>
      <c r="O269" s="68"/>
    </row>
    <row r="270" spans="1:15" x14ac:dyDescent="0.25">
      <c r="A270" s="94"/>
      <c r="B270" s="6" t="s">
        <v>59</v>
      </c>
      <c r="C270" s="80" t="s">
        <v>16</v>
      </c>
      <c r="D270" s="77" t="s">
        <v>68</v>
      </c>
      <c r="E270" s="95">
        <v>2.1999999999999999E-2</v>
      </c>
      <c r="F270" s="44">
        <v>5</v>
      </c>
      <c r="G270" s="44" t="s">
        <v>21</v>
      </c>
      <c r="H270" s="78">
        <v>42522</v>
      </c>
      <c r="I270" s="78">
        <v>42523</v>
      </c>
      <c r="J270" s="79">
        <v>42529</v>
      </c>
      <c r="K270" s="76"/>
      <c r="L270" s="75"/>
      <c r="M270" s="5"/>
      <c r="N270" s="22"/>
      <c r="O270" s="68"/>
    </row>
    <row r="271" spans="1:15" x14ac:dyDescent="0.25">
      <c r="A271" s="94"/>
      <c r="B271" s="6" t="s">
        <v>60</v>
      </c>
      <c r="C271" s="80" t="s">
        <v>16</v>
      </c>
      <c r="D271" s="77" t="s">
        <v>68</v>
      </c>
      <c r="E271" s="77" t="s">
        <v>69</v>
      </c>
      <c r="F271" s="77">
        <v>0.03</v>
      </c>
      <c r="G271" s="44" t="s">
        <v>21</v>
      </c>
      <c r="H271" s="78">
        <v>42522</v>
      </c>
      <c r="I271" s="78">
        <v>42523</v>
      </c>
      <c r="J271" s="79">
        <v>42529</v>
      </c>
      <c r="K271" s="76"/>
      <c r="L271" s="75"/>
      <c r="M271" s="5"/>
      <c r="N271" s="22"/>
      <c r="O271" s="68"/>
    </row>
    <row r="272" spans="1:15" x14ac:dyDescent="0.25">
      <c r="A272" s="94"/>
      <c r="B272" s="6" t="s">
        <v>61</v>
      </c>
      <c r="C272" s="80" t="s">
        <v>16</v>
      </c>
      <c r="D272" s="77" t="s">
        <v>68</v>
      </c>
      <c r="E272" s="95">
        <v>0.11</v>
      </c>
      <c r="F272" s="77">
        <v>1</v>
      </c>
      <c r="G272" s="44" t="s">
        <v>21</v>
      </c>
      <c r="H272" s="78">
        <v>42522</v>
      </c>
      <c r="I272" s="78">
        <v>42523</v>
      </c>
      <c r="J272" s="79">
        <v>42529</v>
      </c>
      <c r="K272" s="76"/>
      <c r="L272" s="75"/>
      <c r="M272" s="5"/>
      <c r="N272" s="22"/>
      <c r="O272" s="68"/>
    </row>
    <row r="273" spans="1:15" x14ac:dyDescent="0.25">
      <c r="A273" s="94"/>
      <c r="B273" s="6" t="s">
        <v>62</v>
      </c>
      <c r="C273" s="80" t="s">
        <v>16</v>
      </c>
      <c r="D273" s="77" t="s">
        <v>68</v>
      </c>
      <c r="E273" s="77" t="s">
        <v>72</v>
      </c>
      <c r="F273" s="44">
        <v>25</v>
      </c>
      <c r="G273" s="44" t="s">
        <v>21</v>
      </c>
      <c r="H273" s="78">
        <v>42522</v>
      </c>
      <c r="I273" s="78">
        <v>42523</v>
      </c>
      <c r="J273" s="79">
        <v>42529</v>
      </c>
      <c r="K273" s="76"/>
      <c r="L273" s="75"/>
      <c r="M273" s="5"/>
      <c r="N273" s="22"/>
      <c r="O273" s="68"/>
    </row>
    <row r="274" spans="1:15" x14ac:dyDescent="0.25">
      <c r="A274" s="94"/>
      <c r="B274" s="6" t="s">
        <v>18</v>
      </c>
      <c r="C274" s="80" t="s">
        <v>18</v>
      </c>
      <c r="D274" s="77" t="s">
        <v>68</v>
      </c>
      <c r="E274" s="77">
        <v>8.16</v>
      </c>
      <c r="F274" s="77" t="s">
        <v>63</v>
      </c>
      <c r="G274" s="44" t="s">
        <v>21</v>
      </c>
      <c r="H274" s="78">
        <v>42522</v>
      </c>
      <c r="I274" s="78">
        <v>42523</v>
      </c>
      <c r="J274" s="79">
        <v>42529</v>
      </c>
      <c r="K274" s="76"/>
      <c r="L274" s="75"/>
      <c r="M274" s="5"/>
      <c r="N274" s="22"/>
      <c r="O274" s="68"/>
    </row>
    <row r="275" spans="1:15" x14ac:dyDescent="0.25">
      <c r="A275" s="94"/>
      <c r="B275" s="6" t="s">
        <v>64</v>
      </c>
      <c r="C275" s="77" t="s">
        <v>16</v>
      </c>
      <c r="D275" s="77" t="s">
        <v>68</v>
      </c>
      <c r="E275" s="77">
        <v>0.01</v>
      </c>
      <c r="F275" s="77">
        <v>10</v>
      </c>
      <c r="G275" s="44" t="s">
        <v>21</v>
      </c>
      <c r="H275" s="78">
        <v>42522</v>
      </c>
      <c r="I275" s="78">
        <v>42523</v>
      </c>
      <c r="J275" s="79">
        <v>42529</v>
      </c>
      <c r="K275" s="76"/>
      <c r="L275" s="75"/>
      <c r="M275" s="5"/>
      <c r="N275" s="22"/>
      <c r="O275" s="68"/>
    </row>
    <row r="276" spans="1:15" ht="24.75" x14ac:dyDescent="0.25">
      <c r="A276" s="94"/>
      <c r="B276" s="8" t="s">
        <v>65</v>
      </c>
      <c r="C276" s="80" t="s">
        <v>16</v>
      </c>
      <c r="D276" s="77" t="s">
        <v>68</v>
      </c>
      <c r="E276" s="82" t="s">
        <v>100</v>
      </c>
      <c r="F276" s="44">
        <v>8</v>
      </c>
      <c r="G276" s="44" t="s">
        <v>21</v>
      </c>
      <c r="H276" s="78">
        <v>42522</v>
      </c>
      <c r="I276" s="78">
        <v>42523</v>
      </c>
      <c r="J276" s="79">
        <v>42529</v>
      </c>
      <c r="K276" s="76"/>
      <c r="L276" s="75"/>
      <c r="M276" s="5"/>
      <c r="N276" s="22"/>
      <c r="O276" s="68"/>
    </row>
    <row r="277" spans="1:15" ht="36.75" x14ac:dyDescent="0.25">
      <c r="A277" s="263"/>
      <c r="B277" s="225" t="s">
        <v>66</v>
      </c>
      <c r="C277" s="233" t="s">
        <v>16</v>
      </c>
      <c r="D277" s="74" t="s">
        <v>68</v>
      </c>
      <c r="E277" s="257">
        <v>520</v>
      </c>
      <c r="F277" s="74">
        <v>5</v>
      </c>
      <c r="G277" s="219" t="s">
        <v>106</v>
      </c>
      <c r="H277" s="258">
        <v>42522</v>
      </c>
      <c r="I277" s="258">
        <v>42523</v>
      </c>
      <c r="J277" s="287">
        <v>42529</v>
      </c>
      <c r="K277" s="76"/>
      <c r="L277" s="75"/>
      <c r="M277" s="5"/>
      <c r="N277" s="22"/>
      <c r="O277" s="68"/>
    </row>
    <row r="278" spans="1:15" ht="36.75" x14ac:dyDescent="0.25">
      <c r="A278" s="264"/>
      <c r="B278" s="236" t="s">
        <v>67</v>
      </c>
      <c r="C278" s="265" t="s">
        <v>16</v>
      </c>
      <c r="D278" s="266" t="s">
        <v>68</v>
      </c>
      <c r="E278" s="267">
        <v>30</v>
      </c>
      <c r="F278" s="266">
        <v>5</v>
      </c>
      <c r="G278" s="268" t="s">
        <v>106</v>
      </c>
      <c r="H278" s="269">
        <v>42522</v>
      </c>
      <c r="I278" s="269">
        <v>42523</v>
      </c>
      <c r="J278" s="288">
        <v>42529</v>
      </c>
      <c r="K278" s="212"/>
      <c r="L278" s="213"/>
      <c r="M278" s="211"/>
      <c r="N278" s="293"/>
      <c r="O278" s="289"/>
    </row>
    <row r="279" spans="1:15" x14ac:dyDescent="0.25">
      <c r="A279" s="297" t="s">
        <v>50</v>
      </c>
      <c r="B279" s="214"/>
      <c r="C279" s="214"/>
      <c r="D279" s="214"/>
      <c r="E279" s="214"/>
      <c r="F279" s="214"/>
      <c r="G279" s="214"/>
      <c r="H279" s="214"/>
      <c r="I279" s="214"/>
      <c r="J279" s="214"/>
      <c r="K279" s="290"/>
      <c r="L279" s="214"/>
      <c r="M279" s="291"/>
      <c r="N279" s="214"/>
      <c r="O279" s="291"/>
    </row>
    <row r="280" spans="1:15" ht="24" x14ac:dyDescent="0.25">
      <c r="A280" s="270" t="s">
        <v>51</v>
      </c>
      <c r="B280" s="217" t="s">
        <v>52</v>
      </c>
      <c r="C280" s="219" t="s">
        <v>16</v>
      </c>
      <c r="D280" s="219" t="s">
        <v>68</v>
      </c>
      <c r="E280" s="240"/>
      <c r="F280" s="219">
        <v>32</v>
      </c>
      <c r="G280" s="240"/>
      <c r="H280" s="271">
        <v>42552</v>
      </c>
      <c r="I280" s="53"/>
      <c r="J280" s="50"/>
      <c r="K280" s="14"/>
      <c r="L280" s="40"/>
      <c r="M280" s="5"/>
      <c r="N280" s="42"/>
      <c r="O280" s="5"/>
    </row>
    <row r="281" spans="1:15" x14ac:dyDescent="0.25">
      <c r="A281" s="253"/>
      <c r="B281" s="217" t="s">
        <v>53</v>
      </c>
      <c r="C281" s="219" t="s">
        <v>16</v>
      </c>
      <c r="D281" s="219" t="s">
        <v>68</v>
      </c>
      <c r="E281" s="240"/>
      <c r="F281" s="219">
        <v>1</v>
      </c>
      <c r="G281" s="240"/>
      <c r="H281" s="271">
        <v>42552</v>
      </c>
      <c r="I281" s="53"/>
      <c r="J281" s="50"/>
      <c r="K281" s="14"/>
      <c r="L281" s="40"/>
      <c r="M281" s="5"/>
      <c r="N281" s="42"/>
      <c r="O281" s="5"/>
    </row>
    <row r="282" spans="1:15" x14ac:dyDescent="0.25">
      <c r="A282" s="253"/>
      <c r="B282" s="217" t="s">
        <v>54</v>
      </c>
      <c r="C282" s="219" t="s">
        <v>16</v>
      </c>
      <c r="D282" s="219" t="s">
        <v>68</v>
      </c>
      <c r="E282" s="240"/>
      <c r="F282" s="219">
        <v>1</v>
      </c>
      <c r="G282" s="240"/>
      <c r="H282" s="271">
        <v>42552</v>
      </c>
      <c r="I282" s="53"/>
      <c r="J282" s="50"/>
      <c r="K282" s="14"/>
      <c r="L282" s="40"/>
      <c r="M282" s="5"/>
      <c r="N282" s="42"/>
      <c r="O282" s="5"/>
    </row>
    <row r="283" spans="1:15" ht="24.75" x14ac:dyDescent="0.25">
      <c r="A283" s="253"/>
      <c r="B283" s="225" t="s">
        <v>55</v>
      </c>
      <c r="C283" s="219" t="s">
        <v>16</v>
      </c>
      <c r="D283" s="219" t="s">
        <v>68</v>
      </c>
      <c r="E283" s="240"/>
      <c r="F283" s="219">
        <v>50</v>
      </c>
      <c r="G283" s="240"/>
      <c r="H283" s="271">
        <v>42552</v>
      </c>
      <c r="I283" s="53"/>
      <c r="J283" s="50"/>
      <c r="K283" s="14"/>
      <c r="L283" s="40"/>
      <c r="M283" s="5"/>
      <c r="N283" s="42"/>
      <c r="O283" s="5"/>
    </row>
    <row r="284" spans="1:15" x14ac:dyDescent="0.25">
      <c r="A284" s="253"/>
      <c r="B284" s="217" t="s">
        <v>56</v>
      </c>
      <c r="C284" s="219" t="s">
        <v>16</v>
      </c>
      <c r="D284" s="219" t="s">
        <v>68</v>
      </c>
      <c r="E284" s="240"/>
      <c r="F284" s="219">
        <v>3</v>
      </c>
      <c r="G284" s="240"/>
      <c r="H284" s="271">
        <v>42552</v>
      </c>
      <c r="I284" s="53"/>
      <c r="J284" s="50"/>
      <c r="K284" s="14"/>
      <c r="L284" s="40"/>
      <c r="M284" s="5"/>
      <c r="N284" s="42"/>
      <c r="O284" s="5"/>
    </row>
    <row r="285" spans="1:15" x14ac:dyDescent="0.25">
      <c r="A285" s="253"/>
      <c r="B285" s="217" t="s">
        <v>57</v>
      </c>
      <c r="C285" s="219" t="s">
        <v>16</v>
      </c>
      <c r="D285" s="219" t="s">
        <v>68</v>
      </c>
      <c r="E285" s="240"/>
      <c r="F285" s="239">
        <v>5</v>
      </c>
      <c r="G285" s="240"/>
      <c r="H285" s="271">
        <v>42552</v>
      </c>
      <c r="I285" s="53"/>
      <c r="J285" s="50"/>
      <c r="K285" s="14"/>
      <c r="L285" s="40"/>
      <c r="M285" s="5"/>
      <c r="N285" s="42"/>
      <c r="O285" s="5"/>
    </row>
    <row r="286" spans="1:15" x14ac:dyDescent="0.25">
      <c r="A286" s="253"/>
      <c r="B286" s="217" t="s">
        <v>58</v>
      </c>
      <c r="C286" s="219" t="s">
        <v>16</v>
      </c>
      <c r="D286" s="219" t="s">
        <v>68</v>
      </c>
      <c r="E286" s="240"/>
      <c r="F286" s="219">
        <v>2</v>
      </c>
      <c r="G286" s="240"/>
      <c r="H286" s="271">
        <v>42552</v>
      </c>
      <c r="I286" s="53"/>
      <c r="J286" s="50"/>
      <c r="K286" s="14"/>
      <c r="L286" s="40"/>
      <c r="M286" s="5"/>
      <c r="N286" s="42"/>
      <c r="O286" s="5"/>
    </row>
    <row r="287" spans="1:15" x14ac:dyDescent="0.25">
      <c r="A287" s="253"/>
      <c r="B287" s="217" t="s">
        <v>59</v>
      </c>
      <c r="C287" s="219" t="s">
        <v>16</v>
      </c>
      <c r="D287" s="219" t="s">
        <v>68</v>
      </c>
      <c r="E287" s="240"/>
      <c r="F287" s="219">
        <v>5</v>
      </c>
      <c r="G287" s="240"/>
      <c r="H287" s="271">
        <v>42552</v>
      </c>
      <c r="I287" s="53"/>
      <c r="J287" s="50"/>
      <c r="K287" s="14"/>
      <c r="L287" s="40"/>
      <c r="M287" s="5"/>
      <c r="N287" s="42"/>
      <c r="O287" s="5"/>
    </row>
    <row r="288" spans="1:15" x14ac:dyDescent="0.25">
      <c r="A288" s="253"/>
      <c r="B288" s="217" t="s">
        <v>60</v>
      </c>
      <c r="C288" s="219" t="s">
        <v>16</v>
      </c>
      <c r="D288" s="219" t="s">
        <v>68</v>
      </c>
      <c r="E288" s="240"/>
      <c r="F288" s="219">
        <v>0.03</v>
      </c>
      <c r="G288" s="240"/>
      <c r="H288" s="271">
        <v>42552</v>
      </c>
      <c r="I288" s="53"/>
      <c r="J288" s="50"/>
      <c r="K288" s="14"/>
      <c r="L288" s="40"/>
      <c r="M288" s="5"/>
      <c r="N288" s="42"/>
      <c r="O288" s="5"/>
    </row>
    <row r="289" spans="1:15" x14ac:dyDescent="0.25">
      <c r="A289" s="253"/>
      <c r="B289" s="217" t="s">
        <v>61</v>
      </c>
      <c r="C289" s="219" t="s">
        <v>16</v>
      </c>
      <c r="D289" s="219" t="s">
        <v>68</v>
      </c>
      <c r="E289" s="240"/>
      <c r="F289" s="219">
        <v>1</v>
      </c>
      <c r="G289" s="240"/>
      <c r="H289" s="271">
        <v>42552</v>
      </c>
      <c r="I289" s="53"/>
      <c r="J289" s="50"/>
      <c r="K289" s="14"/>
      <c r="L289" s="40"/>
      <c r="M289" s="5"/>
      <c r="N289" s="42"/>
      <c r="O289" s="5"/>
    </row>
    <row r="290" spans="1:15" x14ac:dyDescent="0.25">
      <c r="A290" s="253"/>
      <c r="B290" s="217" t="s">
        <v>62</v>
      </c>
      <c r="C290" s="219" t="s">
        <v>16</v>
      </c>
      <c r="D290" s="219" t="s">
        <v>68</v>
      </c>
      <c r="E290" s="240"/>
      <c r="F290" s="219">
        <v>25</v>
      </c>
      <c r="G290" s="240"/>
      <c r="H290" s="271">
        <v>42552</v>
      </c>
      <c r="I290" s="53"/>
      <c r="J290" s="50"/>
      <c r="K290" s="14"/>
      <c r="L290" s="40"/>
      <c r="M290" s="5"/>
      <c r="N290" s="42"/>
      <c r="O290" s="5"/>
    </row>
    <row r="291" spans="1:15" x14ac:dyDescent="0.25">
      <c r="A291" s="253"/>
      <c r="B291" s="217" t="s">
        <v>18</v>
      </c>
      <c r="C291" s="219" t="s">
        <v>18</v>
      </c>
      <c r="D291" s="219" t="s">
        <v>68</v>
      </c>
      <c r="E291" s="240"/>
      <c r="F291" s="219" t="s">
        <v>63</v>
      </c>
      <c r="G291" s="240"/>
      <c r="H291" s="271">
        <v>42552</v>
      </c>
      <c r="I291" s="53"/>
      <c r="J291" s="50"/>
      <c r="K291" s="14"/>
      <c r="L291" s="40"/>
      <c r="M291" s="5"/>
      <c r="N291" s="42"/>
      <c r="O291" s="5"/>
    </row>
    <row r="292" spans="1:15" x14ac:dyDescent="0.25">
      <c r="A292" s="253"/>
      <c r="B292" s="217" t="s">
        <v>64</v>
      </c>
      <c r="C292" s="219" t="s">
        <v>16</v>
      </c>
      <c r="D292" s="219" t="s">
        <v>68</v>
      </c>
      <c r="E292" s="240"/>
      <c r="F292" s="219">
        <v>10</v>
      </c>
      <c r="G292" s="240"/>
      <c r="H292" s="271">
        <v>42552</v>
      </c>
      <c r="I292" s="53"/>
      <c r="J292" s="50"/>
      <c r="K292" s="14"/>
      <c r="L292" s="40"/>
      <c r="M292" s="5"/>
      <c r="N292" s="42"/>
      <c r="O292" s="5"/>
    </row>
    <row r="293" spans="1:15" ht="24.75" x14ac:dyDescent="0.25">
      <c r="A293" s="253"/>
      <c r="B293" s="225" t="s">
        <v>65</v>
      </c>
      <c r="C293" s="219" t="s">
        <v>16</v>
      </c>
      <c r="D293" s="219" t="s">
        <v>68</v>
      </c>
      <c r="E293" s="240"/>
      <c r="F293" s="219">
        <v>8</v>
      </c>
      <c r="G293" s="240"/>
      <c r="H293" s="271">
        <v>42552</v>
      </c>
      <c r="I293" s="53"/>
      <c r="J293" s="50"/>
      <c r="K293" s="14"/>
      <c r="L293" s="40"/>
      <c r="M293" s="5"/>
      <c r="N293" s="42"/>
      <c r="O293" s="5"/>
    </row>
    <row r="294" spans="1:15" ht="36.75" x14ac:dyDescent="0.25">
      <c r="A294" s="253"/>
      <c r="B294" s="225" t="s">
        <v>66</v>
      </c>
      <c r="C294" s="219" t="s">
        <v>16</v>
      </c>
      <c r="D294" s="219" t="s">
        <v>68</v>
      </c>
      <c r="E294" s="240"/>
      <c r="F294" s="219">
        <v>5</v>
      </c>
      <c r="G294" s="240"/>
      <c r="H294" s="271">
        <v>42552</v>
      </c>
      <c r="I294" s="53"/>
      <c r="J294" s="50"/>
      <c r="K294" s="14"/>
      <c r="L294" s="40"/>
      <c r="M294" s="5"/>
      <c r="N294" s="42"/>
      <c r="O294" s="5"/>
    </row>
    <row r="295" spans="1:15" ht="36.75" x14ac:dyDescent="0.25">
      <c r="A295" s="253"/>
      <c r="B295" s="225" t="s">
        <v>67</v>
      </c>
      <c r="C295" s="219" t="s">
        <v>16</v>
      </c>
      <c r="D295" s="219" t="s">
        <v>68</v>
      </c>
      <c r="E295" s="240"/>
      <c r="F295" s="219">
        <v>5</v>
      </c>
      <c r="G295" s="240"/>
      <c r="H295" s="271">
        <v>42552</v>
      </c>
      <c r="I295" s="53"/>
      <c r="J295" s="50"/>
      <c r="K295" s="14"/>
      <c r="L295" s="40"/>
      <c r="M295" s="5"/>
      <c r="N295" s="42"/>
      <c r="O295" s="5"/>
    </row>
    <row r="296" spans="1:15" x14ac:dyDescent="0.25">
      <c r="A296" s="297" t="s">
        <v>50</v>
      </c>
      <c r="B296" s="214"/>
      <c r="C296" s="214"/>
      <c r="D296" s="214"/>
      <c r="E296" s="214"/>
      <c r="F296" s="214"/>
      <c r="G296" s="214"/>
      <c r="H296" s="214"/>
      <c r="I296" s="214"/>
      <c r="J296" s="214"/>
      <c r="K296" s="290"/>
      <c r="L296" s="214"/>
      <c r="M296" s="291"/>
      <c r="N296" s="214"/>
      <c r="O296" s="291"/>
    </row>
    <row r="297" spans="1:15" ht="24" x14ac:dyDescent="0.25">
      <c r="A297" s="270" t="s">
        <v>51</v>
      </c>
      <c r="B297" s="217" t="s">
        <v>52</v>
      </c>
      <c r="C297" s="219" t="s">
        <v>16</v>
      </c>
      <c r="D297" s="219" t="s">
        <v>68</v>
      </c>
      <c r="E297" s="240"/>
      <c r="F297" s="219">
        <v>32</v>
      </c>
      <c r="G297" s="240"/>
      <c r="H297" s="271">
        <v>42583</v>
      </c>
      <c r="I297" s="53"/>
      <c r="J297" s="50"/>
      <c r="K297" s="14"/>
      <c r="L297" s="40"/>
      <c r="M297" s="5"/>
      <c r="N297" s="42"/>
      <c r="O297" s="5"/>
    </row>
    <row r="298" spans="1:15" x14ac:dyDescent="0.25">
      <c r="A298" s="253"/>
      <c r="B298" s="217" t="s">
        <v>53</v>
      </c>
      <c r="C298" s="219" t="s">
        <v>16</v>
      </c>
      <c r="D298" s="219" t="s">
        <v>68</v>
      </c>
      <c r="E298" s="240"/>
      <c r="F298" s="219">
        <v>1</v>
      </c>
      <c r="G298" s="240"/>
      <c r="H298" s="271">
        <v>42583</v>
      </c>
      <c r="I298" s="53"/>
      <c r="J298" s="50"/>
      <c r="K298" s="14"/>
      <c r="L298" s="40"/>
      <c r="M298" s="5"/>
      <c r="N298" s="42"/>
      <c r="O298" s="5"/>
    </row>
    <row r="299" spans="1:15" x14ac:dyDescent="0.25">
      <c r="A299" s="253"/>
      <c r="B299" s="217" t="s">
        <v>54</v>
      </c>
      <c r="C299" s="219" t="s">
        <v>16</v>
      </c>
      <c r="D299" s="219" t="s">
        <v>68</v>
      </c>
      <c r="E299" s="240"/>
      <c r="F299" s="219">
        <v>1</v>
      </c>
      <c r="G299" s="240"/>
      <c r="H299" s="271">
        <v>42583</v>
      </c>
      <c r="I299" s="53"/>
      <c r="J299" s="50"/>
      <c r="K299" s="14"/>
      <c r="L299" s="40"/>
      <c r="M299" s="5"/>
      <c r="N299" s="42"/>
      <c r="O299" s="5"/>
    </row>
    <row r="300" spans="1:15" ht="24.75" x14ac:dyDescent="0.25">
      <c r="A300" s="253"/>
      <c r="B300" s="225" t="s">
        <v>55</v>
      </c>
      <c r="C300" s="219" t="s">
        <v>16</v>
      </c>
      <c r="D300" s="219" t="s">
        <v>68</v>
      </c>
      <c r="E300" s="240"/>
      <c r="F300" s="219">
        <v>50</v>
      </c>
      <c r="G300" s="240"/>
      <c r="H300" s="271">
        <v>42583</v>
      </c>
      <c r="I300" s="53"/>
      <c r="J300" s="50"/>
      <c r="K300" s="14"/>
      <c r="L300" s="40"/>
      <c r="M300" s="5"/>
      <c r="N300" s="42"/>
      <c r="O300" s="5"/>
    </row>
    <row r="301" spans="1:15" x14ac:dyDescent="0.25">
      <c r="A301" s="253"/>
      <c r="B301" s="217" t="s">
        <v>56</v>
      </c>
      <c r="C301" s="219" t="s">
        <v>16</v>
      </c>
      <c r="D301" s="219" t="s">
        <v>68</v>
      </c>
      <c r="E301" s="240"/>
      <c r="F301" s="219">
        <v>3</v>
      </c>
      <c r="G301" s="240"/>
      <c r="H301" s="271">
        <v>42583</v>
      </c>
      <c r="I301" s="53"/>
      <c r="J301" s="50"/>
      <c r="K301" s="14"/>
      <c r="L301" s="40"/>
      <c r="M301" s="5"/>
      <c r="N301" s="42"/>
      <c r="O301" s="5"/>
    </row>
    <row r="302" spans="1:15" x14ac:dyDescent="0.25">
      <c r="A302" s="253"/>
      <c r="B302" s="217" t="s">
        <v>57</v>
      </c>
      <c r="C302" s="219" t="s">
        <v>16</v>
      </c>
      <c r="D302" s="219" t="s">
        <v>68</v>
      </c>
      <c r="E302" s="240"/>
      <c r="F302" s="239">
        <v>5</v>
      </c>
      <c r="G302" s="240"/>
      <c r="H302" s="271">
        <v>42583</v>
      </c>
      <c r="I302" s="53"/>
      <c r="J302" s="50"/>
      <c r="K302" s="14"/>
      <c r="L302" s="40"/>
      <c r="M302" s="5"/>
      <c r="N302" s="42"/>
      <c r="O302" s="5"/>
    </row>
    <row r="303" spans="1:15" x14ac:dyDescent="0.25">
      <c r="A303" s="253"/>
      <c r="B303" s="217" t="s">
        <v>58</v>
      </c>
      <c r="C303" s="219" t="s">
        <v>16</v>
      </c>
      <c r="D303" s="219" t="s">
        <v>68</v>
      </c>
      <c r="E303" s="240"/>
      <c r="F303" s="219">
        <v>2</v>
      </c>
      <c r="G303" s="240"/>
      <c r="H303" s="271">
        <v>42583</v>
      </c>
      <c r="I303" s="53"/>
      <c r="J303" s="50"/>
      <c r="K303" s="14"/>
      <c r="L303" s="40"/>
      <c r="M303" s="5"/>
      <c r="N303" s="42"/>
      <c r="O303" s="5"/>
    </row>
    <row r="304" spans="1:15" x14ac:dyDescent="0.25">
      <c r="A304" s="253"/>
      <c r="B304" s="217" t="s">
        <v>59</v>
      </c>
      <c r="C304" s="219" t="s">
        <v>16</v>
      </c>
      <c r="D304" s="219" t="s">
        <v>68</v>
      </c>
      <c r="E304" s="240"/>
      <c r="F304" s="219">
        <v>5</v>
      </c>
      <c r="G304" s="240"/>
      <c r="H304" s="271">
        <v>42583</v>
      </c>
      <c r="I304" s="53"/>
      <c r="J304" s="50"/>
      <c r="K304" s="14"/>
      <c r="L304" s="40"/>
      <c r="M304" s="5"/>
      <c r="N304" s="42"/>
      <c r="O304" s="5"/>
    </row>
    <row r="305" spans="1:15" x14ac:dyDescent="0.25">
      <c r="A305" s="253"/>
      <c r="B305" s="217" t="s">
        <v>60</v>
      </c>
      <c r="C305" s="219" t="s">
        <v>16</v>
      </c>
      <c r="D305" s="219" t="s">
        <v>68</v>
      </c>
      <c r="E305" s="240"/>
      <c r="F305" s="219">
        <v>0.03</v>
      </c>
      <c r="G305" s="240"/>
      <c r="H305" s="271">
        <v>42583</v>
      </c>
      <c r="I305" s="53"/>
      <c r="J305" s="50"/>
      <c r="K305" s="14"/>
      <c r="L305" s="40"/>
      <c r="M305" s="5"/>
      <c r="N305" s="42"/>
      <c r="O305" s="5"/>
    </row>
    <row r="306" spans="1:15" x14ac:dyDescent="0.25">
      <c r="A306" s="253"/>
      <c r="B306" s="217" t="s">
        <v>61</v>
      </c>
      <c r="C306" s="219" t="s">
        <v>16</v>
      </c>
      <c r="D306" s="219" t="s">
        <v>68</v>
      </c>
      <c r="E306" s="240"/>
      <c r="F306" s="219">
        <v>1</v>
      </c>
      <c r="G306" s="240"/>
      <c r="H306" s="271">
        <v>42583</v>
      </c>
      <c r="I306" s="53"/>
      <c r="J306" s="50"/>
      <c r="K306" s="14"/>
      <c r="L306" s="40"/>
      <c r="M306" s="5"/>
      <c r="N306" s="42"/>
      <c r="O306" s="5"/>
    </row>
    <row r="307" spans="1:15" x14ac:dyDescent="0.25">
      <c r="A307" s="253"/>
      <c r="B307" s="217" t="s">
        <v>62</v>
      </c>
      <c r="C307" s="219" t="s">
        <v>16</v>
      </c>
      <c r="D307" s="219" t="s">
        <v>68</v>
      </c>
      <c r="E307" s="240"/>
      <c r="F307" s="219">
        <v>25</v>
      </c>
      <c r="G307" s="240"/>
      <c r="H307" s="271">
        <v>42583</v>
      </c>
      <c r="I307" s="53"/>
      <c r="J307" s="50"/>
      <c r="K307" s="14"/>
      <c r="L307" s="40"/>
      <c r="M307" s="5"/>
      <c r="N307" s="42"/>
      <c r="O307" s="5"/>
    </row>
    <row r="308" spans="1:15" x14ac:dyDescent="0.25">
      <c r="A308" s="253"/>
      <c r="B308" s="217" t="s">
        <v>18</v>
      </c>
      <c r="C308" s="219" t="s">
        <v>18</v>
      </c>
      <c r="D308" s="219" t="s">
        <v>68</v>
      </c>
      <c r="E308" s="240"/>
      <c r="F308" s="219" t="s">
        <v>63</v>
      </c>
      <c r="G308" s="240"/>
      <c r="H308" s="271">
        <v>42583</v>
      </c>
      <c r="I308" s="53"/>
      <c r="J308" s="50"/>
      <c r="K308" s="14"/>
      <c r="L308" s="40"/>
      <c r="M308" s="5"/>
      <c r="N308" s="42"/>
      <c r="O308" s="5"/>
    </row>
    <row r="309" spans="1:15" x14ac:dyDescent="0.25">
      <c r="A309" s="253"/>
      <c r="B309" s="217" t="s">
        <v>64</v>
      </c>
      <c r="C309" s="219" t="s">
        <v>16</v>
      </c>
      <c r="D309" s="219" t="s">
        <v>68</v>
      </c>
      <c r="E309" s="240"/>
      <c r="F309" s="219">
        <v>10</v>
      </c>
      <c r="G309" s="240"/>
      <c r="H309" s="271">
        <v>42583</v>
      </c>
      <c r="I309" s="53"/>
      <c r="J309" s="50"/>
      <c r="K309" s="14"/>
      <c r="L309" s="40"/>
      <c r="M309" s="5"/>
      <c r="N309" s="42"/>
      <c r="O309" s="5"/>
    </row>
    <row r="310" spans="1:15" ht="24.75" x14ac:dyDescent="0.25">
      <c r="A310" s="253"/>
      <c r="B310" s="225" t="s">
        <v>65</v>
      </c>
      <c r="C310" s="219" t="s">
        <v>16</v>
      </c>
      <c r="D310" s="219" t="s">
        <v>68</v>
      </c>
      <c r="E310" s="240"/>
      <c r="F310" s="219">
        <v>8</v>
      </c>
      <c r="G310" s="240"/>
      <c r="H310" s="271">
        <v>42583</v>
      </c>
      <c r="I310" s="53"/>
      <c r="J310" s="50"/>
      <c r="K310" s="14"/>
      <c r="L310" s="40"/>
      <c r="M310" s="5"/>
      <c r="N310" s="42"/>
      <c r="O310" s="5"/>
    </row>
    <row r="311" spans="1:15" ht="36.75" x14ac:dyDescent="0.25">
      <c r="A311" s="253"/>
      <c r="B311" s="225" t="s">
        <v>66</v>
      </c>
      <c r="C311" s="219" t="s">
        <v>16</v>
      </c>
      <c r="D311" s="219" t="s">
        <v>68</v>
      </c>
      <c r="E311" s="240"/>
      <c r="F311" s="219">
        <v>5</v>
      </c>
      <c r="G311" s="240"/>
      <c r="H311" s="271">
        <v>42583</v>
      </c>
      <c r="I311" s="53"/>
      <c r="J311" s="50"/>
      <c r="K311" s="14"/>
      <c r="L311" s="40"/>
      <c r="M311" s="5"/>
      <c r="N311" s="42"/>
      <c r="O311" s="5"/>
    </row>
    <row r="312" spans="1:15" ht="36.75" x14ac:dyDescent="0.25">
      <c r="A312" s="253"/>
      <c r="B312" s="225" t="s">
        <v>67</v>
      </c>
      <c r="C312" s="219" t="s">
        <v>16</v>
      </c>
      <c r="D312" s="219" t="s">
        <v>68</v>
      </c>
      <c r="E312" s="240"/>
      <c r="F312" s="219">
        <v>5</v>
      </c>
      <c r="G312" s="240"/>
      <c r="H312" s="271">
        <v>42583</v>
      </c>
      <c r="I312" s="53"/>
      <c r="J312" s="50"/>
      <c r="K312" s="14"/>
      <c r="L312" s="40"/>
      <c r="M312" s="5"/>
      <c r="N312" s="42"/>
      <c r="O312" s="5"/>
    </row>
    <row r="313" spans="1:15" x14ac:dyDescent="0.25">
      <c r="A313" s="297" t="s">
        <v>50</v>
      </c>
      <c r="B313" s="272"/>
      <c r="C313" s="272"/>
      <c r="D313" s="272"/>
      <c r="E313" s="272"/>
      <c r="F313" s="272"/>
      <c r="G313" s="272"/>
      <c r="H313" s="272"/>
      <c r="I313" s="214"/>
      <c r="J313" s="214"/>
      <c r="K313" s="290"/>
      <c r="L313" s="214"/>
      <c r="M313" s="291"/>
      <c r="N313" s="214"/>
      <c r="O313" s="291"/>
    </row>
    <row r="314" spans="1:15" ht="24" x14ac:dyDescent="0.25">
      <c r="A314" s="270" t="s">
        <v>51</v>
      </c>
      <c r="B314" s="217" t="s">
        <v>52</v>
      </c>
      <c r="C314" s="219" t="s">
        <v>16</v>
      </c>
      <c r="D314" s="219" t="s">
        <v>68</v>
      </c>
      <c r="E314" s="240"/>
      <c r="F314" s="219">
        <v>32</v>
      </c>
      <c r="G314" s="240"/>
      <c r="H314" s="271">
        <v>42614</v>
      </c>
      <c r="I314" s="53"/>
      <c r="J314" s="50"/>
      <c r="K314" s="14"/>
      <c r="L314" s="40"/>
      <c r="M314" s="5"/>
      <c r="N314" s="42"/>
      <c r="O314" s="5"/>
    </row>
    <row r="315" spans="1:15" x14ac:dyDescent="0.25">
      <c r="A315" s="253"/>
      <c r="B315" s="217" t="s">
        <v>53</v>
      </c>
      <c r="C315" s="219" t="s">
        <v>16</v>
      </c>
      <c r="D315" s="219" t="s">
        <v>68</v>
      </c>
      <c r="E315" s="240"/>
      <c r="F315" s="219">
        <v>1</v>
      </c>
      <c r="G315" s="240"/>
      <c r="H315" s="271">
        <v>42614</v>
      </c>
      <c r="I315" s="53"/>
      <c r="J315" s="50"/>
      <c r="K315" s="14"/>
      <c r="L315" s="40"/>
      <c r="M315" s="5"/>
      <c r="N315" s="42"/>
      <c r="O315" s="5"/>
    </row>
    <row r="316" spans="1:15" x14ac:dyDescent="0.25">
      <c r="A316" s="253"/>
      <c r="B316" s="217" t="s">
        <v>54</v>
      </c>
      <c r="C316" s="219" t="s">
        <v>16</v>
      </c>
      <c r="D316" s="219" t="s">
        <v>68</v>
      </c>
      <c r="E316" s="240"/>
      <c r="F316" s="219">
        <v>1</v>
      </c>
      <c r="G316" s="240"/>
      <c r="H316" s="271">
        <v>42614</v>
      </c>
      <c r="I316" s="53"/>
      <c r="J316" s="50"/>
      <c r="K316" s="14"/>
      <c r="L316" s="40"/>
      <c r="M316" s="5"/>
      <c r="N316" s="42"/>
      <c r="O316" s="5"/>
    </row>
    <row r="317" spans="1:15" ht="24.75" x14ac:dyDescent="0.25">
      <c r="A317" s="253"/>
      <c r="B317" s="225" t="s">
        <v>55</v>
      </c>
      <c r="C317" s="219" t="s">
        <v>16</v>
      </c>
      <c r="D317" s="219" t="s">
        <v>68</v>
      </c>
      <c r="E317" s="240"/>
      <c r="F317" s="219">
        <v>50</v>
      </c>
      <c r="G317" s="240"/>
      <c r="H317" s="271">
        <v>42614</v>
      </c>
      <c r="I317" s="53"/>
      <c r="J317" s="50"/>
      <c r="K317" s="14"/>
      <c r="L317" s="40"/>
      <c r="M317" s="5"/>
      <c r="N317" s="42"/>
      <c r="O317" s="5"/>
    </row>
    <row r="318" spans="1:15" x14ac:dyDescent="0.25">
      <c r="A318" s="253"/>
      <c r="B318" s="217" t="s">
        <v>56</v>
      </c>
      <c r="C318" s="219" t="s">
        <v>16</v>
      </c>
      <c r="D318" s="219" t="s">
        <v>68</v>
      </c>
      <c r="E318" s="240"/>
      <c r="F318" s="219">
        <v>3</v>
      </c>
      <c r="G318" s="240"/>
      <c r="H318" s="271">
        <v>42614</v>
      </c>
      <c r="I318" s="53"/>
      <c r="J318" s="50"/>
      <c r="K318" s="14"/>
      <c r="L318" s="40"/>
      <c r="M318" s="5"/>
      <c r="N318" s="42"/>
      <c r="O318" s="5"/>
    </row>
    <row r="319" spans="1:15" x14ac:dyDescent="0.25">
      <c r="A319" s="253"/>
      <c r="B319" s="217" t="s">
        <v>57</v>
      </c>
      <c r="C319" s="219" t="s">
        <v>16</v>
      </c>
      <c r="D319" s="219" t="s">
        <v>68</v>
      </c>
      <c r="E319" s="240"/>
      <c r="F319" s="239">
        <v>5</v>
      </c>
      <c r="G319" s="240"/>
      <c r="H319" s="271">
        <v>42614</v>
      </c>
      <c r="I319" s="53"/>
      <c r="J319" s="50"/>
      <c r="K319" s="14"/>
      <c r="L319" s="40"/>
      <c r="M319" s="5"/>
      <c r="N319" s="42"/>
      <c r="O319" s="5"/>
    </row>
    <row r="320" spans="1:15" x14ac:dyDescent="0.25">
      <c r="A320" s="253"/>
      <c r="B320" s="217" t="s">
        <v>58</v>
      </c>
      <c r="C320" s="219" t="s">
        <v>16</v>
      </c>
      <c r="D320" s="219" t="s">
        <v>68</v>
      </c>
      <c r="E320" s="240"/>
      <c r="F320" s="219">
        <v>2</v>
      </c>
      <c r="G320" s="240"/>
      <c r="H320" s="271">
        <v>42614</v>
      </c>
      <c r="I320" s="53"/>
      <c r="J320" s="50"/>
      <c r="K320" s="14"/>
      <c r="L320" s="40"/>
      <c r="M320" s="5"/>
      <c r="N320" s="42"/>
      <c r="O320" s="5"/>
    </row>
    <row r="321" spans="1:15" x14ac:dyDescent="0.25">
      <c r="A321" s="253"/>
      <c r="B321" s="217" t="s">
        <v>59</v>
      </c>
      <c r="C321" s="219" t="s">
        <v>16</v>
      </c>
      <c r="D321" s="219" t="s">
        <v>68</v>
      </c>
      <c r="E321" s="240"/>
      <c r="F321" s="219">
        <v>5</v>
      </c>
      <c r="G321" s="240"/>
      <c r="H321" s="271">
        <v>42614</v>
      </c>
      <c r="I321" s="53"/>
      <c r="J321" s="50"/>
      <c r="K321" s="14"/>
      <c r="L321" s="40"/>
      <c r="M321" s="5"/>
      <c r="N321" s="42"/>
      <c r="O321" s="5"/>
    </row>
    <row r="322" spans="1:15" x14ac:dyDescent="0.25">
      <c r="A322" s="253"/>
      <c r="B322" s="217" t="s">
        <v>60</v>
      </c>
      <c r="C322" s="219" t="s">
        <v>16</v>
      </c>
      <c r="D322" s="219" t="s">
        <v>68</v>
      </c>
      <c r="E322" s="240"/>
      <c r="F322" s="219">
        <v>0.03</v>
      </c>
      <c r="G322" s="240"/>
      <c r="H322" s="271">
        <v>42614</v>
      </c>
      <c r="I322" s="53"/>
      <c r="J322" s="50"/>
      <c r="K322" s="14"/>
      <c r="L322" s="40"/>
      <c r="M322" s="5"/>
      <c r="N322" s="42"/>
      <c r="O322" s="5"/>
    </row>
    <row r="323" spans="1:15" x14ac:dyDescent="0.25">
      <c r="A323" s="253"/>
      <c r="B323" s="217" t="s">
        <v>61</v>
      </c>
      <c r="C323" s="219" t="s">
        <v>16</v>
      </c>
      <c r="D323" s="219" t="s">
        <v>68</v>
      </c>
      <c r="E323" s="240"/>
      <c r="F323" s="219">
        <v>1</v>
      </c>
      <c r="G323" s="240"/>
      <c r="H323" s="271">
        <v>42614</v>
      </c>
      <c r="I323" s="53"/>
      <c r="J323" s="50"/>
      <c r="K323" s="14"/>
      <c r="L323" s="40"/>
      <c r="M323" s="5"/>
      <c r="N323" s="42"/>
      <c r="O323" s="5"/>
    </row>
    <row r="324" spans="1:15" x14ac:dyDescent="0.25">
      <c r="A324" s="253"/>
      <c r="B324" s="217" t="s">
        <v>62</v>
      </c>
      <c r="C324" s="219" t="s">
        <v>16</v>
      </c>
      <c r="D324" s="219" t="s">
        <v>68</v>
      </c>
      <c r="E324" s="240"/>
      <c r="F324" s="219">
        <v>25</v>
      </c>
      <c r="G324" s="240"/>
      <c r="H324" s="271">
        <v>42614</v>
      </c>
      <c r="I324" s="53"/>
      <c r="J324" s="50"/>
      <c r="K324" s="14"/>
      <c r="L324" s="40"/>
      <c r="M324" s="5"/>
      <c r="N324" s="42"/>
      <c r="O324" s="5"/>
    </row>
    <row r="325" spans="1:15" x14ac:dyDescent="0.25">
      <c r="A325" s="253"/>
      <c r="B325" s="217" t="s">
        <v>18</v>
      </c>
      <c r="C325" s="219" t="s">
        <v>18</v>
      </c>
      <c r="D325" s="219" t="s">
        <v>68</v>
      </c>
      <c r="E325" s="240"/>
      <c r="F325" s="219" t="s">
        <v>63</v>
      </c>
      <c r="G325" s="240"/>
      <c r="H325" s="271">
        <v>42614</v>
      </c>
      <c r="I325" s="53"/>
      <c r="J325" s="50"/>
      <c r="K325" s="14"/>
      <c r="L325" s="40"/>
      <c r="M325" s="5"/>
      <c r="N325" s="42"/>
      <c r="O325" s="5"/>
    </row>
    <row r="326" spans="1:15" x14ac:dyDescent="0.25">
      <c r="A326" s="253"/>
      <c r="B326" s="217" t="s">
        <v>64</v>
      </c>
      <c r="C326" s="219" t="s">
        <v>16</v>
      </c>
      <c r="D326" s="219" t="s">
        <v>68</v>
      </c>
      <c r="E326" s="240"/>
      <c r="F326" s="219">
        <v>10</v>
      </c>
      <c r="G326" s="240"/>
      <c r="H326" s="271">
        <v>42614</v>
      </c>
      <c r="I326" s="53"/>
      <c r="J326" s="50"/>
      <c r="K326" s="14"/>
      <c r="L326" s="40"/>
      <c r="M326" s="5"/>
      <c r="N326" s="42"/>
      <c r="O326" s="5"/>
    </row>
    <row r="327" spans="1:15" ht="24.75" x14ac:dyDescent="0.25">
      <c r="A327" s="253"/>
      <c r="B327" s="225" t="s">
        <v>65</v>
      </c>
      <c r="C327" s="219" t="s">
        <v>16</v>
      </c>
      <c r="D327" s="219" t="s">
        <v>68</v>
      </c>
      <c r="E327" s="240"/>
      <c r="F327" s="219">
        <v>8</v>
      </c>
      <c r="G327" s="240"/>
      <c r="H327" s="271">
        <v>42614</v>
      </c>
      <c r="I327" s="53"/>
      <c r="J327" s="50"/>
      <c r="K327" s="14"/>
      <c r="L327" s="40"/>
      <c r="M327" s="5"/>
      <c r="N327" s="42"/>
      <c r="O327" s="5"/>
    </row>
    <row r="328" spans="1:15" ht="36.75" x14ac:dyDescent="0.25">
      <c r="A328" s="253"/>
      <c r="B328" s="225" t="s">
        <v>66</v>
      </c>
      <c r="C328" s="219" t="s">
        <v>16</v>
      </c>
      <c r="D328" s="219" t="s">
        <v>68</v>
      </c>
      <c r="E328" s="240"/>
      <c r="F328" s="219">
        <v>5</v>
      </c>
      <c r="G328" s="240"/>
      <c r="H328" s="271">
        <v>42614</v>
      </c>
      <c r="I328" s="53"/>
      <c r="J328" s="50"/>
      <c r="K328" s="14"/>
      <c r="L328" s="40"/>
      <c r="M328" s="5"/>
      <c r="N328" s="42"/>
      <c r="O328" s="5"/>
    </row>
    <row r="329" spans="1:15" ht="36.75" x14ac:dyDescent="0.25">
      <c r="A329" s="253"/>
      <c r="B329" s="225" t="s">
        <v>67</v>
      </c>
      <c r="C329" s="219" t="s">
        <v>16</v>
      </c>
      <c r="D329" s="219" t="s">
        <v>68</v>
      </c>
      <c r="E329" s="240"/>
      <c r="F329" s="219">
        <v>5</v>
      </c>
      <c r="G329" s="240"/>
      <c r="H329" s="271">
        <v>42614</v>
      </c>
      <c r="I329" s="53"/>
      <c r="J329" s="50"/>
      <c r="K329" s="14"/>
      <c r="L329" s="40"/>
      <c r="M329" s="5"/>
      <c r="N329" s="42"/>
      <c r="O329" s="5"/>
    </row>
    <row r="330" spans="1:15" x14ac:dyDescent="0.25">
      <c r="A330" s="297" t="s">
        <v>50</v>
      </c>
      <c r="B330" s="272"/>
      <c r="C330" s="272"/>
      <c r="D330" s="272"/>
      <c r="E330" s="272"/>
      <c r="F330" s="272"/>
      <c r="G330" s="272"/>
      <c r="H330" s="272"/>
      <c r="I330" s="214"/>
      <c r="J330" s="214"/>
      <c r="K330" s="290"/>
      <c r="L330" s="214"/>
      <c r="M330" s="291"/>
      <c r="N330" s="214"/>
      <c r="O330" s="291"/>
    </row>
    <row r="331" spans="1:15" ht="24" x14ac:dyDescent="0.25">
      <c r="A331" s="270" t="s">
        <v>51</v>
      </c>
      <c r="B331" s="217" t="s">
        <v>52</v>
      </c>
      <c r="C331" s="219" t="s">
        <v>16</v>
      </c>
      <c r="D331" s="219" t="s">
        <v>68</v>
      </c>
      <c r="E331" s="240"/>
      <c r="F331" s="219">
        <v>32</v>
      </c>
      <c r="G331" s="240"/>
      <c r="H331" s="271">
        <v>42644</v>
      </c>
      <c r="I331" s="53"/>
      <c r="J331" s="50"/>
      <c r="K331" s="14"/>
      <c r="L331" s="40"/>
      <c r="M331" s="5"/>
      <c r="N331" s="42"/>
      <c r="O331" s="5"/>
    </row>
    <row r="332" spans="1:15" x14ac:dyDescent="0.25">
      <c r="A332" s="253"/>
      <c r="B332" s="217" t="s">
        <v>53</v>
      </c>
      <c r="C332" s="219" t="s">
        <v>16</v>
      </c>
      <c r="D332" s="219" t="s">
        <v>68</v>
      </c>
      <c r="E332" s="240"/>
      <c r="F332" s="219">
        <v>1</v>
      </c>
      <c r="G332" s="240"/>
      <c r="H332" s="271">
        <v>42644</v>
      </c>
      <c r="I332" s="53"/>
      <c r="J332" s="50"/>
      <c r="K332" s="14"/>
      <c r="L332" s="40"/>
      <c r="M332" s="5"/>
      <c r="N332" s="42"/>
      <c r="O332" s="5"/>
    </row>
    <row r="333" spans="1:15" x14ac:dyDescent="0.25">
      <c r="A333" s="253"/>
      <c r="B333" s="217" t="s">
        <v>54</v>
      </c>
      <c r="C333" s="219" t="s">
        <v>16</v>
      </c>
      <c r="D333" s="219" t="s">
        <v>68</v>
      </c>
      <c r="E333" s="240"/>
      <c r="F333" s="219">
        <v>1</v>
      </c>
      <c r="G333" s="240"/>
      <c r="H333" s="271">
        <v>42644</v>
      </c>
      <c r="I333" s="53"/>
      <c r="J333" s="50"/>
      <c r="K333" s="14"/>
      <c r="L333" s="40"/>
      <c r="M333" s="5"/>
      <c r="N333" s="42"/>
      <c r="O333" s="5"/>
    </row>
    <row r="334" spans="1:15" ht="24.75" x14ac:dyDescent="0.25">
      <c r="A334" s="253"/>
      <c r="B334" s="225" t="s">
        <v>55</v>
      </c>
      <c r="C334" s="219" t="s">
        <v>16</v>
      </c>
      <c r="D334" s="219" t="s">
        <v>68</v>
      </c>
      <c r="E334" s="240"/>
      <c r="F334" s="219">
        <v>50</v>
      </c>
      <c r="G334" s="240"/>
      <c r="H334" s="271">
        <v>42644</v>
      </c>
      <c r="I334" s="53"/>
      <c r="J334" s="50"/>
      <c r="K334" s="14"/>
      <c r="L334" s="40"/>
      <c r="M334" s="5"/>
      <c r="N334" s="42"/>
      <c r="O334" s="5"/>
    </row>
    <row r="335" spans="1:15" x14ac:dyDescent="0.25">
      <c r="A335" s="253"/>
      <c r="B335" s="217" t="s">
        <v>56</v>
      </c>
      <c r="C335" s="219" t="s">
        <v>16</v>
      </c>
      <c r="D335" s="219" t="s">
        <v>68</v>
      </c>
      <c r="E335" s="240"/>
      <c r="F335" s="219">
        <v>3</v>
      </c>
      <c r="G335" s="240"/>
      <c r="H335" s="271">
        <v>42644</v>
      </c>
      <c r="I335" s="53"/>
      <c r="J335" s="50"/>
      <c r="K335" s="14"/>
      <c r="L335" s="40"/>
      <c r="M335" s="5"/>
      <c r="N335" s="42"/>
      <c r="O335" s="5"/>
    </row>
    <row r="336" spans="1:15" x14ac:dyDescent="0.25">
      <c r="A336" s="253"/>
      <c r="B336" s="217" t="s">
        <v>57</v>
      </c>
      <c r="C336" s="219" t="s">
        <v>16</v>
      </c>
      <c r="D336" s="219" t="s">
        <v>68</v>
      </c>
      <c r="E336" s="240"/>
      <c r="F336" s="239">
        <v>5</v>
      </c>
      <c r="G336" s="240"/>
      <c r="H336" s="271">
        <v>42644</v>
      </c>
      <c r="I336" s="53"/>
      <c r="J336" s="50"/>
      <c r="K336" s="14"/>
      <c r="L336" s="40"/>
      <c r="M336" s="5"/>
      <c r="N336" s="42"/>
      <c r="O336" s="5"/>
    </row>
    <row r="337" spans="1:15" x14ac:dyDescent="0.25">
      <c r="A337" s="253"/>
      <c r="B337" s="217" t="s">
        <v>58</v>
      </c>
      <c r="C337" s="219" t="s">
        <v>16</v>
      </c>
      <c r="D337" s="219" t="s">
        <v>68</v>
      </c>
      <c r="E337" s="240"/>
      <c r="F337" s="219">
        <v>2</v>
      </c>
      <c r="G337" s="240"/>
      <c r="H337" s="271">
        <v>42644</v>
      </c>
      <c r="I337" s="53"/>
      <c r="J337" s="50"/>
      <c r="K337" s="14"/>
      <c r="L337" s="40"/>
      <c r="M337" s="5"/>
      <c r="N337" s="42"/>
      <c r="O337" s="5"/>
    </row>
    <row r="338" spans="1:15" x14ac:dyDescent="0.25">
      <c r="A338" s="253"/>
      <c r="B338" s="217" t="s">
        <v>59</v>
      </c>
      <c r="C338" s="219" t="s">
        <v>16</v>
      </c>
      <c r="D338" s="219" t="s">
        <v>68</v>
      </c>
      <c r="E338" s="240"/>
      <c r="F338" s="219">
        <v>5</v>
      </c>
      <c r="G338" s="240"/>
      <c r="H338" s="271">
        <v>42644</v>
      </c>
      <c r="I338" s="53"/>
      <c r="J338" s="50"/>
      <c r="K338" s="14"/>
      <c r="L338" s="40"/>
      <c r="M338" s="5"/>
      <c r="N338" s="42"/>
      <c r="O338" s="5"/>
    </row>
    <row r="339" spans="1:15" x14ac:dyDescent="0.25">
      <c r="A339" s="253"/>
      <c r="B339" s="217" t="s">
        <v>60</v>
      </c>
      <c r="C339" s="219" t="s">
        <v>16</v>
      </c>
      <c r="D339" s="219" t="s">
        <v>68</v>
      </c>
      <c r="E339" s="240"/>
      <c r="F339" s="219">
        <v>0.03</v>
      </c>
      <c r="G339" s="240"/>
      <c r="H339" s="271">
        <v>42644</v>
      </c>
      <c r="I339" s="53"/>
      <c r="J339" s="50"/>
      <c r="K339" s="14"/>
      <c r="L339" s="40"/>
      <c r="M339" s="5"/>
      <c r="N339" s="42"/>
      <c r="O339" s="5"/>
    </row>
    <row r="340" spans="1:15" x14ac:dyDescent="0.25">
      <c r="A340" s="253"/>
      <c r="B340" s="217" t="s">
        <v>61</v>
      </c>
      <c r="C340" s="219" t="s">
        <v>16</v>
      </c>
      <c r="D340" s="219" t="s">
        <v>68</v>
      </c>
      <c r="E340" s="240"/>
      <c r="F340" s="219">
        <v>1</v>
      </c>
      <c r="G340" s="240"/>
      <c r="H340" s="271">
        <v>42644</v>
      </c>
      <c r="I340" s="53"/>
      <c r="J340" s="50"/>
      <c r="K340" s="14"/>
      <c r="L340" s="40"/>
      <c r="M340" s="5"/>
      <c r="N340" s="42"/>
      <c r="O340" s="5"/>
    </row>
    <row r="341" spans="1:15" x14ac:dyDescent="0.25">
      <c r="A341" s="253"/>
      <c r="B341" s="217" t="s">
        <v>62</v>
      </c>
      <c r="C341" s="219" t="s">
        <v>16</v>
      </c>
      <c r="D341" s="219" t="s">
        <v>68</v>
      </c>
      <c r="E341" s="240"/>
      <c r="F341" s="219">
        <v>25</v>
      </c>
      <c r="G341" s="240"/>
      <c r="H341" s="271">
        <v>42644</v>
      </c>
      <c r="I341" s="53"/>
      <c r="J341" s="50"/>
      <c r="K341" s="14"/>
      <c r="L341" s="40"/>
      <c r="M341" s="5"/>
      <c r="N341" s="42"/>
      <c r="O341" s="5"/>
    </row>
    <row r="342" spans="1:15" x14ac:dyDescent="0.25">
      <c r="A342" s="253"/>
      <c r="B342" s="217" t="s">
        <v>18</v>
      </c>
      <c r="C342" s="219" t="s">
        <v>18</v>
      </c>
      <c r="D342" s="219" t="s">
        <v>68</v>
      </c>
      <c r="E342" s="240"/>
      <c r="F342" s="219" t="s">
        <v>63</v>
      </c>
      <c r="G342" s="240"/>
      <c r="H342" s="271">
        <v>42644</v>
      </c>
      <c r="I342" s="53"/>
      <c r="J342" s="50"/>
      <c r="K342" s="14"/>
      <c r="L342" s="40"/>
      <c r="M342" s="5"/>
      <c r="N342" s="42"/>
      <c r="O342" s="5"/>
    </row>
    <row r="343" spans="1:15" x14ac:dyDescent="0.25">
      <c r="A343" s="253"/>
      <c r="B343" s="217" t="s">
        <v>64</v>
      </c>
      <c r="C343" s="219" t="s">
        <v>16</v>
      </c>
      <c r="D343" s="219" t="s">
        <v>68</v>
      </c>
      <c r="E343" s="240"/>
      <c r="F343" s="219">
        <v>10</v>
      </c>
      <c r="G343" s="240"/>
      <c r="H343" s="271">
        <v>42644</v>
      </c>
      <c r="I343" s="53"/>
      <c r="J343" s="50"/>
      <c r="K343" s="14"/>
      <c r="L343" s="40"/>
      <c r="M343" s="5"/>
      <c r="N343" s="42"/>
      <c r="O343" s="5"/>
    </row>
    <row r="344" spans="1:15" ht="24.75" x14ac:dyDescent="0.25">
      <c r="A344" s="253"/>
      <c r="B344" s="225" t="s">
        <v>65</v>
      </c>
      <c r="C344" s="219" t="s">
        <v>16</v>
      </c>
      <c r="D344" s="219" t="s">
        <v>68</v>
      </c>
      <c r="E344" s="240"/>
      <c r="F344" s="219">
        <v>8</v>
      </c>
      <c r="G344" s="240"/>
      <c r="H344" s="271">
        <v>42644</v>
      </c>
      <c r="I344" s="53"/>
      <c r="J344" s="50"/>
      <c r="K344" s="14"/>
      <c r="L344" s="40"/>
      <c r="M344" s="5"/>
      <c r="N344" s="42"/>
      <c r="O344" s="5"/>
    </row>
    <row r="345" spans="1:15" ht="36.75" x14ac:dyDescent="0.25">
      <c r="A345" s="253"/>
      <c r="B345" s="225" t="s">
        <v>66</v>
      </c>
      <c r="C345" s="219" t="s">
        <v>16</v>
      </c>
      <c r="D345" s="219" t="s">
        <v>68</v>
      </c>
      <c r="E345" s="240"/>
      <c r="F345" s="219">
        <v>5</v>
      </c>
      <c r="G345" s="240"/>
      <c r="H345" s="271">
        <v>42644</v>
      </c>
      <c r="I345" s="53"/>
      <c r="J345" s="50"/>
      <c r="K345" s="14"/>
      <c r="L345" s="40"/>
      <c r="M345" s="5"/>
      <c r="N345" s="42"/>
      <c r="O345" s="5"/>
    </row>
    <row r="346" spans="1:15" ht="36.75" x14ac:dyDescent="0.25">
      <c r="A346" s="253"/>
      <c r="B346" s="225" t="s">
        <v>67</v>
      </c>
      <c r="C346" s="219" t="s">
        <v>16</v>
      </c>
      <c r="D346" s="219" t="s">
        <v>68</v>
      </c>
      <c r="E346" s="240"/>
      <c r="F346" s="219">
        <v>5</v>
      </c>
      <c r="G346" s="240"/>
      <c r="H346" s="271">
        <v>42644</v>
      </c>
      <c r="I346" s="53"/>
      <c r="J346" s="50"/>
      <c r="K346" s="14"/>
      <c r="L346" s="40"/>
      <c r="M346" s="5"/>
      <c r="N346" s="42"/>
      <c r="O346" s="5"/>
    </row>
    <row r="347" spans="1:15" x14ac:dyDescent="0.25">
      <c r="A347" s="297" t="s">
        <v>50</v>
      </c>
      <c r="B347" s="272"/>
      <c r="C347" s="272"/>
      <c r="D347" s="272"/>
      <c r="E347" s="272"/>
      <c r="F347" s="272"/>
      <c r="G347" s="272"/>
      <c r="H347" s="272"/>
      <c r="I347" s="214"/>
      <c r="J347" s="214"/>
      <c r="K347" s="290"/>
      <c r="L347" s="214"/>
      <c r="M347" s="291"/>
      <c r="N347" s="214"/>
      <c r="O347" s="291"/>
    </row>
    <row r="348" spans="1:15" ht="24" x14ac:dyDescent="0.25">
      <c r="A348" s="270" t="s">
        <v>51</v>
      </c>
      <c r="B348" s="217" t="s">
        <v>52</v>
      </c>
      <c r="C348" s="219" t="s">
        <v>16</v>
      </c>
      <c r="D348" s="219" t="s">
        <v>68</v>
      </c>
      <c r="E348" s="240"/>
      <c r="F348" s="219">
        <v>32</v>
      </c>
      <c r="G348" s="240"/>
      <c r="H348" s="271">
        <v>42675</v>
      </c>
      <c r="I348" s="53"/>
      <c r="J348" s="50"/>
      <c r="K348" s="14"/>
      <c r="L348" s="40"/>
      <c r="M348" s="5"/>
      <c r="N348" s="42"/>
      <c r="O348" s="5"/>
    </row>
    <row r="349" spans="1:15" x14ac:dyDescent="0.25">
      <c r="A349" s="253"/>
      <c r="B349" s="217" t="s">
        <v>53</v>
      </c>
      <c r="C349" s="219" t="s">
        <v>16</v>
      </c>
      <c r="D349" s="219" t="s">
        <v>68</v>
      </c>
      <c r="E349" s="240"/>
      <c r="F349" s="219">
        <v>1</v>
      </c>
      <c r="G349" s="240"/>
      <c r="H349" s="271">
        <v>42675</v>
      </c>
      <c r="I349" s="53"/>
      <c r="J349" s="50"/>
      <c r="K349" s="14"/>
      <c r="L349" s="40"/>
      <c r="M349" s="5"/>
      <c r="N349" s="42"/>
      <c r="O349" s="5"/>
    </row>
    <row r="350" spans="1:15" x14ac:dyDescent="0.25">
      <c r="A350" s="253"/>
      <c r="B350" s="217" t="s">
        <v>54</v>
      </c>
      <c r="C350" s="219" t="s">
        <v>16</v>
      </c>
      <c r="D350" s="219" t="s">
        <v>68</v>
      </c>
      <c r="E350" s="240"/>
      <c r="F350" s="219">
        <v>1</v>
      </c>
      <c r="G350" s="240"/>
      <c r="H350" s="271">
        <v>42675</v>
      </c>
      <c r="I350" s="53"/>
      <c r="J350" s="50"/>
      <c r="K350" s="14"/>
      <c r="L350" s="40"/>
      <c r="M350" s="5"/>
      <c r="N350" s="42"/>
      <c r="O350" s="5"/>
    </row>
    <row r="351" spans="1:15" ht="24.75" x14ac:dyDescent="0.25">
      <c r="A351" s="253"/>
      <c r="B351" s="225" t="s">
        <v>55</v>
      </c>
      <c r="C351" s="219" t="s">
        <v>16</v>
      </c>
      <c r="D351" s="219" t="s">
        <v>68</v>
      </c>
      <c r="E351" s="240"/>
      <c r="F351" s="219">
        <v>50</v>
      </c>
      <c r="G351" s="240"/>
      <c r="H351" s="271">
        <v>42675</v>
      </c>
      <c r="I351" s="53"/>
      <c r="J351" s="50"/>
      <c r="K351" s="14"/>
      <c r="L351" s="40"/>
      <c r="M351" s="5"/>
      <c r="N351" s="42"/>
      <c r="O351" s="5"/>
    </row>
    <row r="352" spans="1:15" x14ac:dyDescent="0.25">
      <c r="A352" s="253"/>
      <c r="B352" s="217" t="s">
        <v>56</v>
      </c>
      <c r="C352" s="219" t="s">
        <v>16</v>
      </c>
      <c r="D352" s="219" t="s">
        <v>68</v>
      </c>
      <c r="E352" s="240"/>
      <c r="F352" s="219">
        <v>3</v>
      </c>
      <c r="G352" s="240"/>
      <c r="H352" s="271">
        <v>42675</v>
      </c>
      <c r="I352" s="53"/>
      <c r="J352" s="50"/>
      <c r="K352" s="14"/>
      <c r="L352" s="40"/>
      <c r="M352" s="5"/>
      <c r="N352" s="42"/>
      <c r="O352" s="5"/>
    </row>
    <row r="353" spans="1:15" x14ac:dyDescent="0.25">
      <c r="A353" s="253"/>
      <c r="B353" s="217" t="s">
        <v>57</v>
      </c>
      <c r="C353" s="219" t="s">
        <v>16</v>
      </c>
      <c r="D353" s="219" t="s">
        <v>68</v>
      </c>
      <c r="E353" s="240"/>
      <c r="F353" s="239">
        <v>5</v>
      </c>
      <c r="G353" s="240"/>
      <c r="H353" s="271">
        <v>42675</v>
      </c>
      <c r="I353" s="53"/>
      <c r="J353" s="50"/>
      <c r="K353" s="14"/>
      <c r="L353" s="40"/>
      <c r="M353" s="5"/>
      <c r="N353" s="42"/>
      <c r="O353" s="5"/>
    </row>
    <row r="354" spans="1:15" x14ac:dyDescent="0.25">
      <c r="A354" s="253"/>
      <c r="B354" s="217" t="s">
        <v>58</v>
      </c>
      <c r="C354" s="219" t="s">
        <v>16</v>
      </c>
      <c r="D354" s="219" t="s">
        <v>68</v>
      </c>
      <c r="E354" s="240"/>
      <c r="F354" s="219">
        <v>2</v>
      </c>
      <c r="G354" s="240"/>
      <c r="H354" s="271">
        <v>42675</v>
      </c>
      <c r="I354" s="53"/>
      <c r="J354" s="50"/>
      <c r="K354" s="14"/>
      <c r="L354" s="40"/>
      <c r="M354" s="5"/>
      <c r="N354" s="42"/>
      <c r="O354" s="5"/>
    </row>
    <row r="355" spans="1:15" x14ac:dyDescent="0.25">
      <c r="A355" s="253"/>
      <c r="B355" s="217" t="s">
        <v>59</v>
      </c>
      <c r="C355" s="219" t="s">
        <v>16</v>
      </c>
      <c r="D355" s="219" t="s">
        <v>68</v>
      </c>
      <c r="E355" s="240"/>
      <c r="F355" s="219">
        <v>5</v>
      </c>
      <c r="G355" s="240"/>
      <c r="H355" s="271">
        <v>42675</v>
      </c>
      <c r="I355" s="53"/>
      <c r="J355" s="50"/>
      <c r="K355" s="14"/>
      <c r="L355" s="40"/>
      <c r="M355" s="5"/>
      <c r="N355" s="42"/>
      <c r="O355" s="5"/>
    </row>
    <row r="356" spans="1:15" x14ac:dyDescent="0.25">
      <c r="A356" s="253"/>
      <c r="B356" s="217" t="s">
        <v>60</v>
      </c>
      <c r="C356" s="219" t="s">
        <v>16</v>
      </c>
      <c r="D356" s="219" t="s">
        <v>68</v>
      </c>
      <c r="E356" s="240"/>
      <c r="F356" s="219">
        <v>0.03</v>
      </c>
      <c r="G356" s="240"/>
      <c r="H356" s="271">
        <v>42675</v>
      </c>
      <c r="I356" s="53"/>
      <c r="J356" s="50"/>
      <c r="K356" s="14"/>
      <c r="L356" s="40"/>
      <c r="M356" s="5"/>
      <c r="N356" s="42"/>
      <c r="O356" s="5"/>
    </row>
    <row r="357" spans="1:15" x14ac:dyDescent="0.25">
      <c r="A357" s="253"/>
      <c r="B357" s="217" t="s">
        <v>61</v>
      </c>
      <c r="C357" s="219" t="s">
        <v>16</v>
      </c>
      <c r="D357" s="219" t="s">
        <v>68</v>
      </c>
      <c r="E357" s="240"/>
      <c r="F357" s="219">
        <v>1</v>
      </c>
      <c r="G357" s="240"/>
      <c r="H357" s="271">
        <v>42675</v>
      </c>
      <c r="I357" s="53"/>
      <c r="J357" s="50"/>
      <c r="K357" s="14"/>
      <c r="L357" s="40"/>
      <c r="M357" s="5"/>
      <c r="N357" s="42"/>
      <c r="O357" s="5"/>
    </row>
    <row r="358" spans="1:15" x14ac:dyDescent="0.25">
      <c r="A358" s="253"/>
      <c r="B358" s="217" t="s">
        <v>62</v>
      </c>
      <c r="C358" s="219" t="s">
        <v>16</v>
      </c>
      <c r="D358" s="219" t="s">
        <v>68</v>
      </c>
      <c r="E358" s="240"/>
      <c r="F358" s="219">
        <v>25</v>
      </c>
      <c r="G358" s="240"/>
      <c r="H358" s="271">
        <v>42675</v>
      </c>
      <c r="I358" s="53"/>
      <c r="J358" s="50"/>
      <c r="K358" s="14"/>
      <c r="L358" s="40"/>
      <c r="M358" s="5"/>
      <c r="N358" s="42"/>
      <c r="O358" s="5"/>
    </row>
    <row r="359" spans="1:15" x14ac:dyDescent="0.25">
      <c r="A359" s="253"/>
      <c r="B359" s="217" t="s">
        <v>18</v>
      </c>
      <c r="C359" s="219" t="s">
        <v>18</v>
      </c>
      <c r="D359" s="219" t="s">
        <v>68</v>
      </c>
      <c r="E359" s="240"/>
      <c r="F359" s="219" t="s">
        <v>63</v>
      </c>
      <c r="G359" s="240"/>
      <c r="H359" s="271">
        <v>42675</v>
      </c>
      <c r="I359" s="53"/>
      <c r="J359" s="50"/>
      <c r="K359" s="14"/>
      <c r="L359" s="40"/>
      <c r="M359" s="5"/>
      <c r="N359" s="42"/>
      <c r="O359" s="5"/>
    </row>
    <row r="360" spans="1:15" x14ac:dyDescent="0.25">
      <c r="A360" s="253"/>
      <c r="B360" s="217" t="s">
        <v>64</v>
      </c>
      <c r="C360" s="219" t="s">
        <v>16</v>
      </c>
      <c r="D360" s="219" t="s">
        <v>68</v>
      </c>
      <c r="E360" s="240"/>
      <c r="F360" s="219">
        <v>10</v>
      </c>
      <c r="G360" s="240"/>
      <c r="H360" s="271">
        <v>42675</v>
      </c>
      <c r="I360" s="53"/>
      <c r="J360" s="50"/>
      <c r="K360" s="14"/>
      <c r="L360" s="40"/>
      <c r="M360" s="5"/>
      <c r="N360" s="42"/>
      <c r="O360" s="5"/>
    </row>
    <row r="361" spans="1:15" ht="24.75" x14ac:dyDescent="0.25">
      <c r="A361" s="253"/>
      <c r="B361" s="225" t="s">
        <v>65</v>
      </c>
      <c r="C361" s="219" t="s">
        <v>16</v>
      </c>
      <c r="D361" s="219" t="s">
        <v>68</v>
      </c>
      <c r="E361" s="240"/>
      <c r="F361" s="219">
        <v>8</v>
      </c>
      <c r="G361" s="240"/>
      <c r="H361" s="271">
        <v>42675</v>
      </c>
      <c r="I361" s="53"/>
      <c r="J361" s="50"/>
      <c r="K361" s="14"/>
      <c r="L361" s="40"/>
      <c r="M361" s="5"/>
      <c r="N361" s="42"/>
      <c r="O361" s="5"/>
    </row>
    <row r="362" spans="1:15" ht="36.75" x14ac:dyDescent="0.25">
      <c r="A362" s="253"/>
      <c r="B362" s="225" t="s">
        <v>66</v>
      </c>
      <c r="C362" s="219" t="s">
        <v>16</v>
      </c>
      <c r="D362" s="219" t="s">
        <v>68</v>
      </c>
      <c r="E362" s="240"/>
      <c r="F362" s="219">
        <v>5</v>
      </c>
      <c r="G362" s="240"/>
      <c r="H362" s="271">
        <v>42675</v>
      </c>
      <c r="I362" s="53"/>
      <c r="J362" s="50"/>
      <c r="K362" s="14"/>
      <c r="L362" s="40"/>
      <c r="M362" s="5"/>
      <c r="N362" s="42"/>
      <c r="O362" s="5"/>
    </row>
    <row r="363" spans="1:15" ht="36.75" x14ac:dyDescent="0.25">
      <c r="A363" s="253"/>
      <c r="B363" s="225" t="s">
        <v>67</v>
      </c>
      <c r="C363" s="219" t="s">
        <v>16</v>
      </c>
      <c r="D363" s="219" t="s">
        <v>68</v>
      </c>
      <c r="E363" s="240"/>
      <c r="F363" s="219">
        <v>5</v>
      </c>
      <c r="G363" s="240"/>
      <c r="H363" s="271">
        <v>42675</v>
      </c>
      <c r="I363" s="53"/>
      <c r="J363" s="50"/>
      <c r="K363" s="14"/>
      <c r="L363" s="40"/>
      <c r="M363" s="5"/>
      <c r="N363" s="42"/>
      <c r="O363" s="5"/>
    </row>
    <row r="364" spans="1:15" x14ac:dyDescent="0.25">
      <c r="A364" s="297" t="s">
        <v>50</v>
      </c>
      <c r="B364" s="272"/>
      <c r="C364" s="272"/>
      <c r="D364" s="272"/>
      <c r="E364" s="272"/>
      <c r="F364" s="272"/>
      <c r="G364" s="272"/>
      <c r="H364" s="272"/>
      <c r="I364" s="214"/>
      <c r="J364" s="214"/>
      <c r="K364" s="290"/>
      <c r="L364" s="214"/>
      <c r="M364" s="291"/>
      <c r="N364" s="214"/>
      <c r="O364" s="291"/>
    </row>
    <row r="365" spans="1:15" ht="24" x14ac:dyDescent="0.25">
      <c r="A365" s="270" t="s">
        <v>51</v>
      </c>
      <c r="B365" s="217" t="s">
        <v>52</v>
      </c>
      <c r="C365" s="219" t="s">
        <v>16</v>
      </c>
      <c r="D365" s="219" t="s">
        <v>68</v>
      </c>
      <c r="E365" s="240"/>
      <c r="F365" s="219">
        <v>32</v>
      </c>
      <c r="G365" s="240"/>
      <c r="H365" s="271">
        <v>42705</v>
      </c>
      <c r="I365" s="53"/>
      <c r="J365" s="50"/>
      <c r="K365" s="14"/>
      <c r="L365" s="40"/>
      <c r="M365" s="5"/>
      <c r="N365" s="42"/>
      <c r="O365" s="5"/>
    </row>
    <row r="366" spans="1:15" x14ac:dyDescent="0.25">
      <c r="A366" s="253"/>
      <c r="B366" s="217" t="s">
        <v>53</v>
      </c>
      <c r="C366" s="219" t="s">
        <v>16</v>
      </c>
      <c r="D366" s="219" t="s">
        <v>68</v>
      </c>
      <c r="E366" s="240"/>
      <c r="F366" s="219">
        <v>1</v>
      </c>
      <c r="G366" s="240"/>
      <c r="H366" s="271">
        <v>42705</v>
      </c>
      <c r="I366" s="53"/>
      <c r="J366" s="50"/>
      <c r="K366" s="14"/>
      <c r="L366" s="40"/>
      <c r="M366" s="5"/>
      <c r="N366" s="42"/>
      <c r="O366" s="5"/>
    </row>
    <row r="367" spans="1:15" x14ac:dyDescent="0.25">
      <c r="A367" s="253"/>
      <c r="B367" s="217" t="s">
        <v>54</v>
      </c>
      <c r="C367" s="219" t="s">
        <v>16</v>
      </c>
      <c r="D367" s="219" t="s">
        <v>68</v>
      </c>
      <c r="E367" s="240"/>
      <c r="F367" s="219">
        <v>1</v>
      </c>
      <c r="G367" s="240"/>
      <c r="H367" s="271">
        <v>42705</v>
      </c>
      <c r="I367" s="53"/>
      <c r="J367" s="50"/>
      <c r="K367" s="14"/>
      <c r="L367" s="40"/>
      <c r="M367" s="5"/>
      <c r="N367" s="42"/>
      <c r="O367" s="5"/>
    </row>
    <row r="368" spans="1:15" ht="24.75" x14ac:dyDescent="0.25">
      <c r="A368" s="253"/>
      <c r="B368" s="225" t="s">
        <v>55</v>
      </c>
      <c r="C368" s="219" t="s">
        <v>16</v>
      </c>
      <c r="D368" s="219" t="s">
        <v>68</v>
      </c>
      <c r="E368" s="240"/>
      <c r="F368" s="219">
        <v>50</v>
      </c>
      <c r="G368" s="240"/>
      <c r="H368" s="271">
        <v>42705</v>
      </c>
      <c r="I368" s="53"/>
      <c r="J368" s="50"/>
      <c r="K368" s="14"/>
      <c r="L368" s="40"/>
      <c r="M368" s="5"/>
      <c r="N368" s="42"/>
      <c r="O368" s="5"/>
    </row>
    <row r="369" spans="1:15" x14ac:dyDescent="0.25">
      <c r="A369" s="253"/>
      <c r="B369" s="217" t="s">
        <v>56</v>
      </c>
      <c r="C369" s="219" t="s">
        <v>16</v>
      </c>
      <c r="D369" s="219" t="s">
        <v>68</v>
      </c>
      <c r="E369" s="240"/>
      <c r="F369" s="219">
        <v>3</v>
      </c>
      <c r="G369" s="240"/>
      <c r="H369" s="271">
        <v>42705</v>
      </c>
      <c r="I369" s="53"/>
      <c r="J369" s="50"/>
      <c r="K369" s="14"/>
      <c r="L369" s="40"/>
      <c r="M369" s="5"/>
      <c r="N369" s="42"/>
      <c r="O369" s="5"/>
    </row>
    <row r="370" spans="1:15" x14ac:dyDescent="0.25">
      <c r="A370" s="253"/>
      <c r="B370" s="217" t="s">
        <v>57</v>
      </c>
      <c r="C370" s="219" t="s">
        <v>16</v>
      </c>
      <c r="D370" s="219" t="s">
        <v>68</v>
      </c>
      <c r="E370" s="240"/>
      <c r="F370" s="239">
        <v>5</v>
      </c>
      <c r="G370" s="240"/>
      <c r="H370" s="271">
        <v>42705</v>
      </c>
      <c r="I370" s="53"/>
      <c r="J370" s="50"/>
      <c r="K370" s="14"/>
      <c r="L370" s="40"/>
      <c r="M370" s="5"/>
      <c r="N370" s="42"/>
      <c r="O370" s="5"/>
    </row>
    <row r="371" spans="1:15" x14ac:dyDescent="0.25">
      <c r="A371" s="253"/>
      <c r="B371" s="217" t="s">
        <v>58</v>
      </c>
      <c r="C371" s="219" t="s">
        <v>16</v>
      </c>
      <c r="D371" s="219" t="s">
        <v>68</v>
      </c>
      <c r="E371" s="240"/>
      <c r="F371" s="219">
        <v>2</v>
      </c>
      <c r="G371" s="240"/>
      <c r="H371" s="271">
        <v>42705</v>
      </c>
      <c r="I371" s="53"/>
      <c r="J371" s="50"/>
      <c r="K371" s="14"/>
      <c r="L371" s="40"/>
      <c r="M371" s="5"/>
      <c r="N371" s="42"/>
      <c r="O371" s="5"/>
    </row>
    <row r="372" spans="1:15" x14ac:dyDescent="0.25">
      <c r="A372" s="253"/>
      <c r="B372" s="217" t="s">
        <v>59</v>
      </c>
      <c r="C372" s="219" t="s">
        <v>16</v>
      </c>
      <c r="D372" s="219" t="s">
        <v>68</v>
      </c>
      <c r="E372" s="240"/>
      <c r="F372" s="219">
        <v>5</v>
      </c>
      <c r="G372" s="240"/>
      <c r="H372" s="271">
        <v>42705</v>
      </c>
      <c r="I372" s="53"/>
      <c r="J372" s="50"/>
      <c r="K372" s="14"/>
      <c r="L372" s="40"/>
      <c r="M372" s="5"/>
      <c r="N372" s="42"/>
      <c r="O372" s="5"/>
    </row>
    <row r="373" spans="1:15" x14ac:dyDescent="0.25">
      <c r="A373" s="253"/>
      <c r="B373" s="217" t="s">
        <v>60</v>
      </c>
      <c r="C373" s="219" t="s">
        <v>16</v>
      </c>
      <c r="D373" s="219" t="s">
        <v>68</v>
      </c>
      <c r="E373" s="240"/>
      <c r="F373" s="219">
        <v>0.03</v>
      </c>
      <c r="G373" s="240"/>
      <c r="H373" s="271">
        <v>42705</v>
      </c>
      <c r="I373" s="53"/>
      <c r="J373" s="50"/>
      <c r="K373" s="14"/>
      <c r="L373" s="40"/>
      <c r="M373" s="5"/>
      <c r="N373" s="42"/>
      <c r="O373" s="5"/>
    </row>
    <row r="374" spans="1:15" x14ac:dyDescent="0.25">
      <c r="A374" s="253"/>
      <c r="B374" s="217" t="s">
        <v>61</v>
      </c>
      <c r="C374" s="219" t="s">
        <v>16</v>
      </c>
      <c r="D374" s="219" t="s">
        <v>68</v>
      </c>
      <c r="E374" s="240"/>
      <c r="F374" s="219">
        <v>1</v>
      </c>
      <c r="G374" s="240"/>
      <c r="H374" s="271">
        <v>42705</v>
      </c>
      <c r="I374" s="53"/>
      <c r="J374" s="50"/>
      <c r="K374" s="14"/>
      <c r="L374" s="40"/>
      <c r="M374" s="5"/>
      <c r="N374" s="42"/>
      <c r="O374" s="5"/>
    </row>
    <row r="375" spans="1:15" x14ac:dyDescent="0.25">
      <c r="A375" s="253"/>
      <c r="B375" s="217" t="s">
        <v>62</v>
      </c>
      <c r="C375" s="219" t="s">
        <v>16</v>
      </c>
      <c r="D375" s="219" t="s">
        <v>68</v>
      </c>
      <c r="E375" s="240"/>
      <c r="F375" s="219">
        <v>25</v>
      </c>
      <c r="G375" s="240"/>
      <c r="H375" s="271">
        <v>42705</v>
      </c>
      <c r="I375" s="53"/>
      <c r="J375" s="50"/>
      <c r="K375" s="14"/>
      <c r="L375" s="40"/>
      <c r="M375" s="5"/>
      <c r="N375" s="42"/>
      <c r="O375" s="5"/>
    </row>
    <row r="376" spans="1:15" x14ac:dyDescent="0.25">
      <c r="A376" s="253"/>
      <c r="B376" s="217" t="s">
        <v>18</v>
      </c>
      <c r="C376" s="219" t="s">
        <v>18</v>
      </c>
      <c r="D376" s="219" t="s">
        <v>68</v>
      </c>
      <c r="E376" s="240"/>
      <c r="F376" s="219" t="s">
        <v>63</v>
      </c>
      <c r="G376" s="240"/>
      <c r="H376" s="271">
        <v>42705</v>
      </c>
      <c r="I376" s="53"/>
      <c r="J376" s="50"/>
      <c r="K376" s="14"/>
      <c r="L376" s="40"/>
      <c r="M376" s="5"/>
      <c r="N376" s="42"/>
      <c r="O376" s="5"/>
    </row>
    <row r="377" spans="1:15" x14ac:dyDescent="0.25">
      <c r="A377" s="253"/>
      <c r="B377" s="217" t="s">
        <v>64</v>
      </c>
      <c r="C377" s="219" t="s">
        <v>16</v>
      </c>
      <c r="D377" s="219" t="s">
        <v>68</v>
      </c>
      <c r="E377" s="240"/>
      <c r="F377" s="219">
        <v>10</v>
      </c>
      <c r="G377" s="240"/>
      <c r="H377" s="271">
        <v>42705</v>
      </c>
      <c r="I377" s="53"/>
      <c r="J377" s="50"/>
      <c r="K377" s="14"/>
      <c r="L377" s="40"/>
      <c r="M377" s="5"/>
      <c r="N377" s="42"/>
      <c r="O377" s="5"/>
    </row>
    <row r="378" spans="1:15" ht="24.75" x14ac:dyDescent="0.25">
      <c r="A378" s="253"/>
      <c r="B378" s="225" t="s">
        <v>65</v>
      </c>
      <c r="C378" s="219" t="s">
        <v>16</v>
      </c>
      <c r="D378" s="219" t="s">
        <v>68</v>
      </c>
      <c r="E378" s="240"/>
      <c r="F378" s="219">
        <v>8</v>
      </c>
      <c r="G378" s="240"/>
      <c r="H378" s="271">
        <v>42705</v>
      </c>
      <c r="I378" s="53"/>
      <c r="J378" s="50"/>
      <c r="K378" s="14"/>
      <c r="L378" s="40"/>
      <c r="M378" s="5"/>
      <c r="N378" s="42"/>
      <c r="O378" s="5"/>
    </row>
    <row r="379" spans="1:15" ht="36.75" x14ac:dyDescent="0.25">
      <c r="A379" s="253"/>
      <c r="B379" s="225" t="s">
        <v>66</v>
      </c>
      <c r="C379" s="219" t="s">
        <v>16</v>
      </c>
      <c r="D379" s="219" t="s">
        <v>68</v>
      </c>
      <c r="E379" s="240"/>
      <c r="F379" s="219">
        <v>5</v>
      </c>
      <c r="G379" s="240"/>
      <c r="H379" s="271">
        <v>42705</v>
      </c>
      <c r="I379" s="53"/>
      <c r="J379" s="50"/>
      <c r="K379" s="14"/>
      <c r="L379" s="40"/>
      <c r="M379" s="5"/>
      <c r="N379" s="42"/>
      <c r="O379" s="5"/>
    </row>
    <row r="380" spans="1:15" ht="36.75" x14ac:dyDescent="0.25">
      <c r="A380" s="253"/>
      <c r="B380" s="225" t="s">
        <v>67</v>
      </c>
      <c r="C380" s="219" t="s">
        <v>16</v>
      </c>
      <c r="D380" s="219" t="s">
        <v>68</v>
      </c>
      <c r="E380" s="240"/>
      <c r="F380" s="219">
        <v>5</v>
      </c>
      <c r="G380" s="240"/>
      <c r="H380" s="271">
        <v>42705</v>
      </c>
      <c r="I380" s="53"/>
      <c r="J380" s="50"/>
      <c r="K380" s="14"/>
      <c r="L380" s="40"/>
      <c r="M380" s="5"/>
      <c r="N380" s="42"/>
      <c r="O380" s="5"/>
    </row>
    <row r="381" spans="1:15" x14ac:dyDescent="0.25">
      <c r="A381" s="297" t="s">
        <v>50</v>
      </c>
      <c r="B381" s="272"/>
      <c r="C381" s="272"/>
      <c r="D381" s="272"/>
      <c r="E381" s="272"/>
      <c r="F381" s="272"/>
      <c r="G381" s="272"/>
      <c r="H381" s="272"/>
      <c r="I381" s="214"/>
      <c r="J381" s="214"/>
      <c r="K381" s="290"/>
      <c r="L381" s="214"/>
      <c r="M381" s="291"/>
      <c r="N381" s="214"/>
      <c r="O381" s="291"/>
    </row>
    <row r="382" spans="1:15" ht="24" x14ac:dyDescent="0.25">
      <c r="A382" s="270" t="s">
        <v>51</v>
      </c>
      <c r="B382" s="217" t="s">
        <v>52</v>
      </c>
      <c r="C382" s="219" t="s">
        <v>16</v>
      </c>
      <c r="D382" s="219" t="s">
        <v>68</v>
      </c>
      <c r="E382" s="240"/>
      <c r="F382" s="219">
        <v>32</v>
      </c>
      <c r="G382" s="240"/>
      <c r="H382" s="271">
        <v>42736</v>
      </c>
      <c r="I382" s="53"/>
      <c r="J382" s="50"/>
      <c r="K382" s="14"/>
      <c r="L382" s="40"/>
      <c r="M382" s="5"/>
      <c r="N382" s="42"/>
      <c r="O382" s="5"/>
    </row>
    <row r="383" spans="1:15" x14ac:dyDescent="0.25">
      <c r="A383" s="253"/>
      <c r="B383" s="217" t="s">
        <v>53</v>
      </c>
      <c r="C383" s="219" t="s">
        <v>16</v>
      </c>
      <c r="D383" s="219" t="s">
        <v>68</v>
      </c>
      <c r="E383" s="240"/>
      <c r="F383" s="219">
        <v>1</v>
      </c>
      <c r="G383" s="240"/>
      <c r="H383" s="271">
        <v>42736</v>
      </c>
      <c r="I383" s="53"/>
      <c r="J383" s="50"/>
      <c r="K383" s="14"/>
      <c r="L383" s="40"/>
      <c r="M383" s="5"/>
      <c r="N383" s="42"/>
      <c r="O383" s="5"/>
    </row>
    <row r="384" spans="1:15" x14ac:dyDescent="0.25">
      <c r="A384" s="253"/>
      <c r="B384" s="217" t="s">
        <v>54</v>
      </c>
      <c r="C384" s="219" t="s">
        <v>16</v>
      </c>
      <c r="D384" s="219" t="s">
        <v>68</v>
      </c>
      <c r="E384" s="240"/>
      <c r="F384" s="219">
        <v>1</v>
      </c>
      <c r="G384" s="240"/>
      <c r="H384" s="271">
        <v>42736</v>
      </c>
      <c r="I384" s="53"/>
      <c r="J384" s="50"/>
      <c r="K384" s="14"/>
      <c r="L384" s="40"/>
      <c r="M384" s="5"/>
      <c r="N384" s="42"/>
      <c r="O384" s="5"/>
    </row>
    <row r="385" spans="1:15" ht="24.75" x14ac:dyDescent="0.25">
      <c r="A385" s="253"/>
      <c r="B385" s="225" t="s">
        <v>55</v>
      </c>
      <c r="C385" s="219" t="s">
        <v>16</v>
      </c>
      <c r="D385" s="219" t="s">
        <v>68</v>
      </c>
      <c r="E385" s="240"/>
      <c r="F385" s="219">
        <v>50</v>
      </c>
      <c r="G385" s="240"/>
      <c r="H385" s="271">
        <v>42736</v>
      </c>
      <c r="I385" s="53"/>
      <c r="J385" s="50"/>
      <c r="K385" s="14"/>
      <c r="L385" s="40"/>
      <c r="M385" s="5"/>
      <c r="N385" s="42"/>
      <c r="O385" s="5"/>
    </row>
    <row r="386" spans="1:15" x14ac:dyDescent="0.25">
      <c r="A386" s="253"/>
      <c r="B386" s="217" t="s">
        <v>56</v>
      </c>
      <c r="C386" s="219" t="s">
        <v>16</v>
      </c>
      <c r="D386" s="219" t="s">
        <v>68</v>
      </c>
      <c r="E386" s="240"/>
      <c r="F386" s="219">
        <v>3</v>
      </c>
      <c r="G386" s="240"/>
      <c r="H386" s="271">
        <v>42736</v>
      </c>
      <c r="I386" s="53"/>
      <c r="J386" s="50"/>
      <c r="K386" s="14"/>
      <c r="L386" s="40"/>
      <c r="M386" s="5"/>
      <c r="N386" s="42"/>
      <c r="O386" s="5"/>
    </row>
    <row r="387" spans="1:15" x14ac:dyDescent="0.25">
      <c r="A387" s="253"/>
      <c r="B387" s="217" t="s">
        <v>57</v>
      </c>
      <c r="C387" s="219" t="s">
        <v>16</v>
      </c>
      <c r="D387" s="219" t="s">
        <v>68</v>
      </c>
      <c r="E387" s="240"/>
      <c r="F387" s="239">
        <v>5</v>
      </c>
      <c r="G387" s="240"/>
      <c r="H387" s="271">
        <v>42736</v>
      </c>
      <c r="I387" s="53"/>
      <c r="J387" s="50"/>
      <c r="K387" s="14"/>
      <c r="L387" s="40"/>
      <c r="M387" s="5"/>
      <c r="N387" s="42"/>
      <c r="O387" s="5"/>
    </row>
    <row r="388" spans="1:15" x14ac:dyDescent="0.25">
      <c r="A388" s="253"/>
      <c r="B388" s="217" t="s">
        <v>58</v>
      </c>
      <c r="C388" s="219" t="s">
        <v>16</v>
      </c>
      <c r="D388" s="219" t="s">
        <v>68</v>
      </c>
      <c r="E388" s="240"/>
      <c r="F388" s="219">
        <v>2</v>
      </c>
      <c r="G388" s="240"/>
      <c r="H388" s="271">
        <v>42736</v>
      </c>
      <c r="I388" s="53"/>
      <c r="J388" s="50"/>
      <c r="K388" s="14"/>
      <c r="L388" s="40"/>
      <c r="M388" s="5"/>
      <c r="N388" s="42"/>
      <c r="O388" s="5"/>
    </row>
    <row r="389" spans="1:15" x14ac:dyDescent="0.25">
      <c r="A389" s="253"/>
      <c r="B389" s="217" t="s">
        <v>59</v>
      </c>
      <c r="C389" s="219" t="s">
        <v>16</v>
      </c>
      <c r="D389" s="219" t="s">
        <v>68</v>
      </c>
      <c r="E389" s="240"/>
      <c r="F389" s="219">
        <v>5</v>
      </c>
      <c r="G389" s="240"/>
      <c r="H389" s="271">
        <v>42736</v>
      </c>
      <c r="I389" s="53"/>
      <c r="J389" s="50"/>
      <c r="K389" s="14"/>
      <c r="L389" s="40"/>
      <c r="M389" s="5"/>
      <c r="N389" s="42"/>
      <c r="O389" s="5"/>
    </row>
    <row r="390" spans="1:15" x14ac:dyDescent="0.25">
      <c r="A390" s="253"/>
      <c r="B390" s="217" t="s">
        <v>60</v>
      </c>
      <c r="C390" s="219" t="s">
        <v>16</v>
      </c>
      <c r="D390" s="219" t="s">
        <v>68</v>
      </c>
      <c r="E390" s="240"/>
      <c r="F390" s="219">
        <v>0.03</v>
      </c>
      <c r="G390" s="240"/>
      <c r="H390" s="271">
        <v>42736</v>
      </c>
      <c r="I390" s="53"/>
      <c r="J390" s="50"/>
      <c r="K390" s="14"/>
      <c r="L390" s="40"/>
      <c r="M390" s="5"/>
      <c r="N390" s="42"/>
      <c r="O390" s="5"/>
    </row>
    <row r="391" spans="1:15" x14ac:dyDescent="0.25">
      <c r="A391" s="253"/>
      <c r="B391" s="217" t="s">
        <v>61</v>
      </c>
      <c r="C391" s="219" t="s">
        <v>16</v>
      </c>
      <c r="D391" s="219" t="s">
        <v>68</v>
      </c>
      <c r="E391" s="240"/>
      <c r="F391" s="219">
        <v>1</v>
      </c>
      <c r="G391" s="240"/>
      <c r="H391" s="271">
        <v>42736</v>
      </c>
      <c r="I391" s="53"/>
      <c r="J391" s="50"/>
      <c r="K391" s="14"/>
      <c r="L391" s="40"/>
      <c r="M391" s="5"/>
      <c r="N391" s="42"/>
      <c r="O391" s="5"/>
    </row>
    <row r="392" spans="1:15" x14ac:dyDescent="0.25">
      <c r="A392" s="253"/>
      <c r="B392" s="217" t="s">
        <v>62</v>
      </c>
      <c r="C392" s="219" t="s">
        <v>16</v>
      </c>
      <c r="D392" s="219" t="s">
        <v>68</v>
      </c>
      <c r="E392" s="240"/>
      <c r="F392" s="219">
        <v>25</v>
      </c>
      <c r="G392" s="240"/>
      <c r="H392" s="271">
        <v>42736</v>
      </c>
      <c r="I392" s="53"/>
      <c r="J392" s="50"/>
      <c r="K392" s="14"/>
      <c r="L392" s="40"/>
      <c r="M392" s="5"/>
      <c r="N392" s="42"/>
      <c r="O392" s="5"/>
    </row>
    <row r="393" spans="1:15" x14ac:dyDescent="0.25">
      <c r="A393" s="253"/>
      <c r="B393" s="217" t="s">
        <v>18</v>
      </c>
      <c r="C393" s="219" t="s">
        <v>18</v>
      </c>
      <c r="D393" s="219" t="s">
        <v>68</v>
      </c>
      <c r="E393" s="240"/>
      <c r="F393" s="219" t="s">
        <v>63</v>
      </c>
      <c r="G393" s="240"/>
      <c r="H393" s="271">
        <v>42736</v>
      </c>
      <c r="I393" s="53"/>
      <c r="J393" s="50"/>
      <c r="K393" s="14"/>
      <c r="L393" s="40"/>
      <c r="M393" s="5"/>
      <c r="N393" s="42"/>
      <c r="O393" s="5"/>
    </row>
    <row r="394" spans="1:15" x14ac:dyDescent="0.25">
      <c r="A394" s="253"/>
      <c r="B394" s="217" t="s">
        <v>64</v>
      </c>
      <c r="C394" s="219" t="s">
        <v>16</v>
      </c>
      <c r="D394" s="219" t="s">
        <v>68</v>
      </c>
      <c r="E394" s="240"/>
      <c r="F394" s="219">
        <v>10</v>
      </c>
      <c r="G394" s="240"/>
      <c r="H394" s="271">
        <v>42736</v>
      </c>
      <c r="I394" s="53"/>
      <c r="J394" s="50"/>
      <c r="K394" s="14"/>
      <c r="L394" s="40"/>
      <c r="M394" s="5"/>
      <c r="N394" s="42"/>
      <c r="O394" s="5"/>
    </row>
    <row r="395" spans="1:15" ht="24.75" x14ac:dyDescent="0.25">
      <c r="A395" s="253"/>
      <c r="B395" s="225" t="s">
        <v>65</v>
      </c>
      <c r="C395" s="219" t="s">
        <v>16</v>
      </c>
      <c r="D395" s="219" t="s">
        <v>68</v>
      </c>
      <c r="E395" s="240"/>
      <c r="F395" s="219">
        <v>8</v>
      </c>
      <c r="G395" s="240"/>
      <c r="H395" s="271">
        <v>42736</v>
      </c>
      <c r="I395" s="53"/>
      <c r="J395" s="50"/>
      <c r="K395" s="14"/>
      <c r="L395" s="40"/>
      <c r="M395" s="5"/>
      <c r="N395" s="42"/>
      <c r="O395" s="5"/>
    </row>
    <row r="396" spans="1:15" ht="36.75" x14ac:dyDescent="0.25">
      <c r="A396" s="253"/>
      <c r="B396" s="225" t="s">
        <v>66</v>
      </c>
      <c r="C396" s="219" t="s">
        <v>16</v>
      </c>
      <c r="D396" s="219" t="s">
        <v>68</v>
      </c>
      <c r="E396" s="240"/>
      <c r="F396" s="219">
        <v>5</v>
      </c>
      <c r="G396" s="240"/>
      <c r="H396" s="271">
        <v>42736</v>
      </c>
      <c r="I396" s="53"/>
      <c r="J396" s="50"/>
      <c r="K396" s="14"/>
      <c r="L396" s="40"/>
      <c r="M396" s="5"/>
      <c r="N396" s="42"/>
      <c r="O396" s="5"/>
    </row>
    <row r="397" spans="1:15" ht="36.75" x14ac:dyDescent="0.25">
      <c r="A397" s="253"/>
      <c r="B397" s="225" t="s">
        <v>67</v>
      </c>
      <c r="C397" s="219" t="s">
        <v>16</v>
      </c>
      <c r="D397" s="219" t="s">
        <v>68</v>
      </c>
      <c r="E397" s="240"/>
      <c r="F397" s="219">
        <v>5</v>
      </c>
      <c r="G397" s="240"/>
      <c r="H397" s="271">
        <v>42736</v>
      </c>
      <c r="I397" s="53"/>
      <c r="J397" s="50"/>
      <c r="K397" s="14"/>
      <c r="L397" s="40"/>
      <c r="M397" s="5"/>
      <c r="N397" s="42"/>
      <c r="O397" s="5"/>
    </row>
    <row r="398" spans="1:15" x14ac:dyDescent="0.25">
      <c r="A398" s="297" t="s">
        <v>50</v>
      </c>
      <c r="B398" s="272"/>
      <c r="C398" s="272"/>
      <c r="D398" s="272"/>
      <c r="E398" s="272"/>
      <c r="F398" s="272"/>
      <c r="G398" s="272"/>
      <c r="H398" s="272"/>
      <c r="I398" s="214"/>
      <c r="J398" s="214"/>
      <c r="K398" s="290"/>
      <c r="L398" s="214"/>
      <c r="M398" s="291"/>
      <c r="N398" s="214"/>
      <c r="O398" s="291"/>
    </row>
    <row r="399" spans="1:15" ht="24" x14ac:dyDescent="0.25">
      <c r="A399" s="270" t="s">
        <v>51</v>
      </c>
      <c r="B399" s="217" t="s">
        <v>52</v>
      </c>
      <c r="C399" s="219" t="s">
        <v>16</v>
      </c>
      <c r="D399" s="219" t="s">
        <v>68</v>
      </c>
      <c r="E399" s="240"/>
      <c r="F399" s="219">
        <v>32</v>
      </c>
      <c r="G399" s="240"/>
      <c r="H399" s="271">
        <v>42767</v>
      </c>
      <c r="I399" s="53"/>
      <c r="J399" s="50"/>
      <c r="K399" s="14"/>
      <c r="L399" s="40"/>
      <c r="M399" s="5"/>
      <c r="N399" s="42"/>
      <c r="O399" s="5"/>
    </row>
    <row r="400" spans="1:15" x14ac:dyDescent="0.25">
      <c r="A400" s="253"/>
      <c r="B400" s="217" t="s">
        <v>53</v>
      </c>
      <c r="C400" s="219" t="s">
        <v>16</v>
      </c>
      <c r="D400" s="219" t="s">
        <v>68</v>
      </c>
      <c r="E400" s="240"/>
      <c r="F400" s="219">
        <v>1</v>
      </c>
      <c r="G400" s="240"/>
      <c r="H400" s="271">
        <v>42767</v>
      </c>
      <c r="I400" s="53"/>
      <c r="J400" s="50"/>
      <c r="K400" s="14"/>
      <c r="L400" s="40"/>
      <c r="M400" s="5"/>
      <c r="N400" s="42"/>
      <c r="O400" s="5"/>
    </row>
    <row r="401" spans="1:15" x14ac:dyDescent="0.25">
      <c r="A401" s="253"/>
      <c r="B401" s="217" t="s">
        <v>54</v>
      </c>
      <c r="C401" s="219" t="s">
        <v>16</v>
      </c>
      <c r="D401" s="219" t="s">
        <v>68</v>
      </c>
      <c r="E401" s="240"/>
      <c r="F401" s="219">
        <v>1</v>
      </c>
      <c r="G401" s="240"/>
      <c r="H401" s="271">
        <v>42767</v>
      </c>
      <c r="I401" s="53"/>
      <c r="J401" s="50"/>
      <c r="K401" s="14"/>
      <c r="L401" s="40"/>
      <c r="M401" s="5"/>
      <c r="N401" s="42"/>
      <c r="O401" s="5"/>
    </row>
    <row r="402" spans="1:15" ht="24.75" x14ac:dyDescent="0.25">
      <c r="A402" s="253"/>
      <c r="B402" s="225" t="s">
        <v>55</v>
      </c>
      <c r="C402" s="219" t="s">
        <v>16</v>
      </c>
      <c r="D402" s="219" t="s">
        <v>68</v>
      </c>
      <c r="E402" s="240"/>
      <c r="F402" s="219">
        <v>50</v>
      </c>
      <c r="G402" s="240"/>
      <c r="H402" s="271">
        <v>42767</v>
      </c>
      <c r="I402" s="53"/>
      <c r="J402" s="50"/>
      <c r="K402" s="14"/>
      <c r="L402" s="40"/>
      <c r="M402" s="5"/>
      <c r="N402" s="42"/>
      <c r="O402" s="5"/>
    </row>
    <row r="403" spans="1:15" x14ac:dyDescent="0.25">
      <c r="A403" s="253"/>
      <c r="B403" s="217" t="s">
        <v>56</v>
      </c>
      <c r="C403" s="219" t="s">
        <v>16</v>
      </c>
      <c r="D403" s="219" t="s">
        <v>68</v>
      </c>
      <c r="E403" s="240"/>
      <c r="F403" s="219">
        <v>3</v>
      </c>
      <c r="G403" s="240"/>
      <c r="H403" s="271">
        <v>42767</v>
      </c>
      <c r="I403" s="53"/>
      <c r="J403" s="50"/>
      <c r="K403" s="14"/>
      <c r="L403" s="40"/>
      <c r="M403" s="5"/>
      <c r="N403" s="42"/>
      <c r="O403" s="5"/>
    </row>
    <row r="404" spans="1:15" x14ac:dyDescent="0.25">
      <c r="A404" s="253"/>
      <c r="B404" s="217" t="s">
        <v>57</v>
      </c>
      <c r="C404" s="219" t="s">
        <v>16</v>
      </c>
      <c r="D404" s="219" t="s">
        <v>68</v>
      </c>
      <c r="E404" s="240"/>
      <c r="F404" s="239">
        <v>5</v>
      </c>
      <c r="G404" s="240"/>
      <c r="H404" s="271">
        <v>42767</v>
      </c>
      <c r="I404" s="53"/>
      <c r="J404" s="50"/>
      <c r="K404" s="14"/>
      <c r="L404" s="40"/>
      <c r="M404" s="5"/>
      <c r="N404" s="42"/>
      <c r="O404" s="5"/>
    </row>
    <row r="405" spans="1:15" x14ac:dyDescent="0.25">
      <c r="A405" s="253"/>
      <c r="B405" s="217" t="s">
        <v>58</v>
      </c>
      <c r="C405" s="219" t="s">
        <v>16</v>
      </c>
      <c r="D405" s="219" t="s">
        <v>68</v>
      </c>
      <c r="E405" s="240"/>
      <c r="F405" s="219">
        <v>2</v>
      </c>
      <c r="G405" s="240"/>
      <c r="H405" s="271">
        <v>42767</v>
      </c>
      <c r="I405" s="53"/>
      <c r="J405" s="50"/>
      <c r="K405" s="14"/>
      <c r="L405" s="40"/>
      <c r="M405" s="5"/>
      <c r="N405" s="42"/>
      <c r="O405" s="5"/>
    </row>
    <row r="406" spans="1:15" x14ac:dyDescent="0.25">
      <c r="A406" s="253"/>
      <c r="B406" s="217" t="s">
        <v>59</v>
      </c>
      <c r="C406" s="219" t="s">
        <v>16</v>
      </c>
      <c r="D406" s="219" t="s">
        <v>68</v>
      </c>
      <c r="E406" s="240"/>
      <c r="F406" s="219">
        <v>5</v>
      </c>
      <c r="G406" s="240"/>
      <c r="H406" s="271">
        <v>42767</v>
      </c>
      <c r="I406" s="53"/>
      <c r="J406" s="50"/>
      <c r="K406" s="14"/>
      <c r="L406" s="40"/>
      <c r="M406" s="5"/>
      <c r="N406" s="42"/>
      <c r="O406" s="5"/>
    </row>
    <row r="407" spans="1:15" x14ac:dyDescent="0.25">
      <c r="A407" s="253"/>
      <c r="B407" s="217" t="s">
        <v>60</v>
      </c>
      <c r="C407" s="219" t="s">
        <v>16</v>
      </c>
      <c r="D407" s="219" t="s">
        <v>68</v>
      </c>
      <c r="E407" s="240"/>
      <c r="F407" s="219">
        <v>0.03</v>
      </c>
      <c r="G407" s="240"/>
      <c r="H407" s="271">
        <v>42767</v>
      </c>
      <c r="I407" s="53"/>
      <c r="J407" s="50"/>
      <c r="K407" s="14"/>
      <c r="L407" s="40"/>
      <c r="M407" s="5"/>
      <c r="N407" s="42"/>
      <c r="O407" s="5"/>
    </row>
    <row r="408" spans="1:15" x14ac:dyDescent="0.25">
      <c r="A408" s="253"/>
      <c r="B408" s="217" t="s">
        <v>61</v>
      </c>
      <c r="C408" s="219" t="s">
        <v>16</v>
      </c>
      <c r="D408" s="219" t="s">
        <v>68</v>
      </c>
      <c r="E408" s="240"/>
      <c r="F408" s="219">
        <v>1</v>
      </c>
      <c r="G408" s="240"/>
      <c r="H408" s="271">
        <v>42767</v>
      </c>
      <c r="I408" s="53"/>
      <c r="J408" s="50"/>
      <c r="K408" s="14"/>
      <c r="L408" s="40"/>
      <c r="M408" s="5"/>
      <c r="N408" s="42"/>
      <c r="O408" s="5"/>
    </row>
    <row r="409" spans="1:15" x14ac:dyDescent="0.25">
      <c r="A409" s="253"/>
      <c r="B409" s="217" t="s">
        <v>62</v>
      </c>
      <c r="C409" s="219" t="s">
        <v>16</v>
      </c>
      <c r="D409" s="219" t="s">
        <v>68</v>
      </c>
      <c r="E409" s="240"/>
      <c r="F409" s="219">
        <v>25</v>
      </c>
      <c r="G409" s="240"/>
      <c r="H409" s="271">
        <v>42767</v>
      </c>
      <c r="I409" s="53"/>
      <c r="J409" s="50"/>
      <c r="K409" s="14"/>
      <c r="L409" s="40"/>
      <c r="M409" s="5"/>
      <c r="N409" s="42"/>
      <c r="O409" s="5"/>
    </row>
    <row r="410" spans="1:15" x14ac:dyDescent="0.25">
      <c r="A410" s="253"/>
      <c r="B410" s="217" t="s">
        <v>18</v>
      </c>
      <c r="C410" s="219" t="s">
        <v>18</v>
      </c>
      <c r="D410" s="219" t="s">
        <v>68</v>
      </c>
      <c r="E410" s="240"/>
      <c r="F410" s="219" t="s">
        <v>63</v>
      </c>
      <c r="G410" s="240"/>
      <c r="H410" s="271">
        <v>42767</v>
      </c>
      <c r="I410" s="53"/>
      <c r="J410" s="50"/>
      <c r="K410" s="14"/>
      <c r="L410" s="40"/>
      <c r="M410" s="5"/>
      <c r="N410" s="42"/>
      <c r="O410" s="5"/>
    </row>
    <row r="411" spans="1:15" x14ac:dyDescent="0.25">
      <c r="A411" s="253"/>
      <c r="B411" s="217" t="s">
        <v>64</v>
      </c>
      <c r="C411" s="219" t="s">
        <v>16</v>
      </c>
      <c r="D411" s="219" t="s">
        <v>68</v>
      </c>
      <c r="E411" s="240"/>
      <c r="F411" s="219">
        <v>10</v>
      </c>
      <c r="G411" s="240"/>
      <c r="H411" s="271">
        <v>42767</v>
      </c>
      <c r="I411" s="53"/>
      <c r="J411" s="50"/>
      <c r="K411" s="14"/>
      <c r="L411" s="40"/>
      <c r="M411" s="5"/>
      <c r="N411" s="42"/>
      <c r="O411" s="5"/>
    </row>
    <row r="412" spans="1:15" ht="24.75" x14ac:dyDescent="0.25">
      <c r="A412" s="253"/>
      <c r="B412" s="225" t="s">
        <v>65</v>
      </c>
      <c r="C412" s="219" t="s">
        <v>16</v>
      </c>
      <c r="D412" s="219" t="s">
        <v>68</v>
      </c>
      <c r="E412" s="240"/>
      <c r="F412" s="219">
        <v>8</v>
      </c>
      <c r="G412" s="240"/>
      <c r="H412" s="271">
        <v>42767</v>
      </c>
      <c r="I412" s="53"/>
      <c r="J412" s="50"/>
      <c r="K412" s="14"/>
      <c r="L412" s="40"/>
      <c r="M412" s="5"/>
      <c r="N412" s="42"/>
      <c r="O412" s="5"/>
    </row>
    <row r="413" spans="1:15" ht="36.75" x14ac:dyDescent="0.25">
      <c r="A413" s="253"/>
      <c r="B413" s="225" t="s">
        <v>66</v>
      </c>
      <c r="C413" s="219" t="s">
        <v>16</v>
      </c>
      <c r="D413" s="219" t="s">
        <v>68</v>
      </c>
      <c r="E413" s="240"/>
      <c r="F413" s="219">
        <v>5</v>
      </c>
      <c r="G413" s="240"/>
      <c r="H413" s="271">
        <v>42767</v>
      </c>
      <c r="I413" s="53"/>
      <c r="J413" s="50"/>
      <c r="K413" s="14"/>
      <c r="L413" s="40"/>
      <c r="M413" s="5"/>
      <c r="N413" s="42"/>
      <c r="O413" s="5"/>
    </row>
    <row r="414" spans="1:15" ht="36.75" x14ac:dyDescent="0.25">
      <c r="A414" s="253"/>
      <c r="B414" s="225" t="s">
        <v>67</v>
      </c>
      <c r="C414" s="219" t="s">
        <v>16</v>
      </c>
      <c r="D414" s="219" t="s">
        <v>68</v>
      </c>
      <c r="E414" s="240"/>
      <c r="F414" s="219">
        <v>5</v>
      </c>
      <c r="G414" s="240"/>
      <c r="H414" s="271">
        <v>42767</v>
      </c>
      <c r="I414" s="53"/>
      <c r="J414" s="50"/>
      <c r="K414" s="14"/>
      <c r="L414" s="40"/>
      <c r="M414" s="5"/>
      <c r="N414" s="42"/>
      <c r="O414" s="5"/>
    </row>
    <row r="415" spans="1:15" x14ac:dyDescent="0.25">
      <c r="A415" s="297" t="s">
        <v>50</v>
      </c>
      <c r="B415" s="272"/>
      <c r="C415" s="272"/>
      <c r="D415" s="272"/>
      <c r="E415" s="272"/>
      <c r="F415" s="272"/>
      <c r="G415" s="272"/>
      <c r="H415" s="272"/>
      <c r="I415" s="214"/>
      <c r="J415" s="214"/>
      <c r="K415" s="290"/>
      <c r="L415" s="214"/>
      <c r="M415" s="291"/>
      <c r="N415" s="214"/>
      <c r="O415" s="291"/>
    </row>
    <row r="416" spans="1:15" ht="24" x14ac:dyDescent="0.25">
      <c r="A416" s="270" t="s">
        <v>51</v>
      </c>
      <c r="B416" s="217" t="s">
        <v>52</v>
      </c>
      <c r="C416" s="219" t="s">
        <v>16</v>
      </c>
      <c r="D416" s="219" t="s">
        <v>68</v>
      </c>
      <c r="E416" s="240"/>
      <c r="F416" s="219">
        <v>32</v>
      </c>
      <c r="G416" s="240"/>
      <c r="H416" s="271">
        <v>42795</v>
      </c>
      <c r="I416" s="53"/>
      <c r="J416" s="50"/>
      <c r="K416" s="14"/>
      <c r="L416" s="40"/>
      <c r="M416" s="5"/>
      <c r="N416" s="42"/>
      <c r="O416" s="5"/>
    </row>
    <row r="417" spans="1:15" x14ac:dyDescent="0.25">
      <c r="A417" s="253"/>
      <c r="B417" s="217" t="s">
        <v>53</v>
      </c>
      <c r="C417" s="219" t="s">
        <v>16</v>
      </c>
      <c r="D417" s="219" t="s">
        <v>68</v>
      </c>
      <c r="E417" s="240"/>
      <c r="F417" s="219">
        <v>1</v>
      </c>
      <c r="G417" s="240"/>
      <c r="H417" s="271">
        <v>42795</v>
      </c>
      <c r="I417" s="53"/>
      <c r="J417" s="50"/>
      <c r="K417" s="14"/>
      <c r="L417" s="40"/>
      <c r="M417" s="5"/>
      <c r="N417" s="42"/>
      <c r="O417" s="5"/>
    </row>
    <row r="418" spans="1:15" x14ac:dyDescent="0.25">
      <c r="A418" s="253"/>
      <c r="B418" s="217" t="s">
        <v>54</v>
      </c>
      <c r="C418" s="219" t="s">
        <v>16</v>
      </c>
      <c r="D418" s="219" t="s">
        <v>68</v>
      </c>
      <c r="E418" s="240"/>
      <c r="F418" s="219">
        <v>1</v>
      </c>
      <c r="G418" s="240"/>
      <c r="H418" s="271">
        <v>42795</v>
      </c>
      <c r="I418" s="53"/>
      <c r="J418" s="50"/>
      <c r="K418" s="14"/>
      <c r="L418" s="40"/>
      <c r="M418" s="5"/>
      <c r="N418" s="42"/>
      <c r="O418" s="5"/>
    </row>
    <row r="419" spans="1:15" ht="24.75" x14ac:dyDescent="0.25">
      <c r="A419" s="253"/>
      <c r="B419" s="225" t="s">
        <v>55</v>
      </c>
      <c r="C419" s="219" t="s">
        <v>16</v>
      </c>
      <c r="D419" s="219" t="s">
        <v>68</v>
      </c>
      <c r="E419" s="240"/>
      <c r="F419" s="219">
        <v>50</v>
      </c>
      <c r="G419" s="240"/>
      <c r="H419" s="271">
        <v>42795</v>
      </c>
      <c r="I419" s="53"/>
      <c r="J419" s="50"/>
      <c r="K419" s="14"/>
      <c r="L419" s="40"/>
      <c r="M419" s="5"/>
      <c r="N419" s="42"/>
      <c r="O419" s="5"/>
    </row>
    <row r="420" spans="1:15" x14ac:dyDescent="0.25">
      <c r="A420" s="253"/>
      <c r="B420" s="217" t="s">
        <v>56</v>
      </c>
      <c r="C420" s="219" t="s">
        <v>16</v>
      </c>
      <c r="D420" s="219" t="s">
        <v>68</v>
      </c>
      <c r="E420" s="240"/>
      <c r="F420" s="219">
        <v>3</v>
      </c>
      <c r="G420" s="240"/>
      <c r="H420" s="271">
        <v>42795</v>
      </c>
      <c r="I420" s="53"/>
      <c r="J420" s="50"/>
      <c r="K420" s="14"/>
      <c r="L420" s="40"/>
      <c r="M420" s="5"/>
      <c r="N420" s="42"/>
      <c r="O420" s="5"/>
    </row>
    <row r="421" spans="1:15" x14ac:dyDescent="0.25">
      <c r="A421" s="253"/>
      <c r="B421" s="217" t="s">
        <v>57</v>
      </c>
      <c r="C421" s="219" t="s">
        <v>16</v>
      </c>
      <c r="D421" s="219" t="s">
        <v>68</v>
      </c>
      <c r="E421" s="240"/>
      <c r="F421" s="239">
        <v>5</v>
      </c>
      <c r="G421" s="240"/>
      <c r="H421" s="271">
        <v>42795</v>
      </c>
      <c r="I421" s="53"/>
      <c r="J421" s="50"/>
      <c r="K421" s="14"/>
      <c r="L421" s="40"/>
      <c r="M421" s="5"/>
      <c r="N421" s="42"/>
      <c r="O421" s="5"/>
    </row>
    <row r="422" spans="1:15" x14ac:dyDescent="0.25">
      <c r="A422" s="253"/>
      <c r="B422" s="217" t="s">
        <v>58</v>
      </c>
      <c r="C422" s="219" t="s">
        <v>16</v>
      </c>
      <c r="D422" s="219" t="s">
        <v>68</v>
      </c>
      <c r="E422" s="240"/>
      <c r="F422" s="219">
        <v>2</v>
      </c>
      <c r="G422" s="240"/>
      <c r="H422" s="271">
        <v>42795</v>
      </c>
      <c r="I422" s="53"/>
      <c r="J422" s="50"/>
      <c r="K422" s="14"/>
      <c r="L422" s="40"/>
      <c r="M422" s="5"/>
      <c r="N422" s="42"/>
      <c r="O422" s="5"/>
    </row>
    <row r="423" spans="1:15" x14ac:dyDescent="0.25">
      <c r="A423" s="253"/>
      <c r="B423" s="217" t="s">
        <v>59</v>
      </c>
      <c r="C423" s="219" t="s">
        <v>16</v>
      </c>
      <c r="D423" s="219" t="s">
        <v>68</v>
      </c>
      <c r="E423" s="240"/>
      <c r="F423" s="219">
        <v>5</v>
      </c>
      <c r="G423" s="240"/>
      <c r="H423" s="271">
        <v>42795</v>
      </c>
      <c r="I423" s="53"/>
      <c r="J423" s="50"/>
      <c r="K423" s="14"/>
      <c r="L423" s="40"/>
      <c r="M423" s="5"/>
      <c r="N423" s="42"/>
      <c r="O423" s="5"/>
    </row>
    <row r="424" spans="1:15" x14ac:dyDescent="0.25">
      <c r="A424" s="253"/>
      <c r="B424" s="217" t="s">
        <v>60</v>
      </c>
      <c r="C424" s="219" t="s">
        <v>16</v>
      </c>
      <c r="D424" s="219" t="s">
        <v>68</v>
      </c>
      <c r="E424" s="240"/>
      <c r="F424" s="219">
        <v>0.03</v>
      </c>
      <c r="G424" s="240"/>
      <c r="H424" s="271">
        <v>42795</v>
      </c>
      <c r="I424" s="53"/>
      <c r="J424" s="50"/>
      <c r="K424" s="14"/>
      <c r="L424" s="40"/>
      <c r="M424" s="5"/>
      <c r="N424" s="42"/>
      <c r="O424" s="5"/>
    </row>
    <row r="425" spans="1:15" x14ac:dyDescent="0.25">
      <c r="A425" s="253"/>
      <c r="B425" s="217" t="s">
        <v>61</v>
      </c>
      <c r="C425" s="219" t="s">
        <v>16</v>
      </c>
      <c r="D425" s="219" t="s">
        <v>68</v>
      </c>
      <c r="E425" s="240"/>
      <c r="F425" s="219">
        <v>1</v>
      </c>
      <c r="G425" s="240"/>
      <c r="H425" s="271">
        <v>42795</v>
      </c>
      <c r="I425" s="53"/>
      <c r="J425" s="50"/>
      <c r="K425" s="14"/>
      <c r="L425" s="40"/>
      <c r="M425" s="5"/>
      <c r="N425" s="42"/>
      <c r="O425" s="5"/>
    </row>
    <row r="426" spans="1:15" x14ac:dyDescent="0.25">
      <c r="A426" s="253"/>
      <c r="B426" s="217" t="s">
        <v>62</v>
      </c>
      <c r="C426" s="219" t="s">
        <v>16</v>
      </c>
      <c r="D426" s="219" t="s">
        <v>68</v>
      </c>
      <c r="E426" s="240"/>
      <c r="F426" s="219">
        <v>25</v>
      </c>
      <c r="G426" s="240"/>
      <c r="H426" s="271">
        <v>42795</v>
      </c>
      <c r="I426" s="53"/>
      <c r="J426" s="50"/>
      <c r="K426" s="14"/>
      <c r="L426" s="40"/>
      <c r="M426" s="5"/>
      <c r="N426" s="42"/>
      <c r="O426" s="5"/>
    </row>
    <row r="427" spans="1:15" x14ac:dyDescent="0.25">
      <c r="A427" s="253"/>
      <c r="B427" s="217" t="s">
        <v>18</v>
      </c>
      <c r="C427" s="219" t="s">
        <v>18</v>
      </c>
      <c r="D427" s="219" t="s">
        <v>68</v>
      </c>
      <c r="E427" s="240"/>
      <c r="F427" s="219" t="s">
        <v>63</v>
      </c>
      <c r="G427" s="240"/>
      <c r="H427" s="271">
        <v>42795</v>
      </c>
      <c r="I427" s="53"/>
      <c r="J427" s="50"/>
      <c r="K427" s="14"/>
      <c r="L427" s="40"/>
      <c r="M427" s="5"/>
      <c r="N427" s="42"/>
      <c r="O427" s="5"/>
    </row>
    <row r="428" spans="1:15" x14ac:dyDescent="0.25">
      <c r="A428" s="253"/>
      <c r="B428" s="217" t="s">
        <v>64</v>
      </c>
      <c r="C428" s="219" t="s">
        <v>16</v>
      </c>
      <c r="D428" s="219" t="s">
        <v>68</v>
      </c>
      <c r="E428" s="240"/>
      <c r="F428" s="219">
        <v>10</v>
      </c>
      <c r="G428" s="240"/>
      <c r="H428" s="271">
        <v>42795</v>
      </c>
      <c r="I428" s="53"/>
      <c r="J428" s="50"/>
      <c r="K428" s="14"/>
      <c r="L428" s="40"/>
      <c r="M428" s="5"/>
      <c r="N428" s="42"/>
      <c r="O428" s="5"/>
    </row>
    <row r="429" spans="1:15" ht="24.75" x14ac:dyDescent="0.25">
      <c r="A429" s="253"/>
      <c r="B429" s="225" t="s">
        <v>65</v>
      </c>
      <c r="C429" s="219" t="s">
        <v>16</v>
      </c>
      <c r="D429" s="219" t="s">
        <v>68</v>
      </c>
      <c r="E429" s="240"/>
      <c r="F429" s="219">
        <v>8</v>
      </c>
      <c r="G429" s="240"/>
      <c r="H429" s="271">
        <v>42795</v>
      </c>
      <c r="I429" s="53"/>
      <c r="J429" s="50"/>
      <c r="K429" s="14"/>
      <c r="L429" s="40"/>
      <c r="M429" s="5"/>
      <c r="N429" s="42"/>
      <c r="O429" s="5"/>
    </row>
    <row r="430" spans="1:15" ht="36.75" x14ac:dyDescent="0.25">
      <c r="A430" s="253"/>
      <c r="B430" s="225" t="s">
        <v>66</v>
      </c>
      <c r="C430" s="219" t="s">
        <v>16</v>
      </c>
      <c r="D430" s="219" t="s">
        <v>68</v>
      </c>
      <c r="E430" s="240"/>
      <c r="F430" s="219">
        <v>5</v>
      </c>
      <c r="G430" s="240"/>
      <c r="H430" s="271">
        <v>42795</v>
      </c>
      <c r="I430" s="53"/>
      <c r="J430" s="50"/>
      <c r="K430" s="14"/>
      <c r="L430" s="40"/>
      <c r="M430" s="5"/>
      <c r="N430" s="42"/>
      <c r="O430" s="5"/>
    </row>
    <row r="431" spans="1:15" ht="36.75" x14ac:dyDescent="0.25">
      <c r="A431" s="253"/>
      <c r="B431" s="225" t="s">
        <v>67</v>
      </c>
      <c r="C431" s="219" t="s">
        <v>16</v>
      </c>
      <c r="D431" s="219" t="s">
        <v>68</v>
      </c>
      <c r="E431" s="240"/>
      <c r="F431" s="219">
        <v>5</v>
      </c>
      <c r="G431" s="240"/>
      <c r="H431" s="271">
        <v>42795</v>
      </c>
      <c r="I431" s="53"/>
      <c r="J431" s="50"/>
      <c r="K431" s="14"/>
      <c r="L431" s="40"/>
      <c r="M431" s="5"/>
      <c r="N431" s="42"/>
      <c r="O431" s="5"/>
    </row>
    <row r="432" spans="1:15" x14ac:dyDescent="0.25">
      <c r="A432" s="297" t="s">
        <v>50</v>
      </c>
      <c r="B432" s="272"/>
      <c r="C432" s="272"/>
      <c r="D432" s="272"/>
      <c r="E432" s="272"/>
      <c r="F432" s="272"/>
      <c r="G432" s="272"/>
      <c r="H432" s="272"/>
      <c r="I432" s="214"/>
      <c r="J432" s="214"/>
      <c r="K432" s="290"/>
      <c r="L432" s="214"/>
      <c r="M432" s="291"/>
      <c r="N432" s="214"/>
      <c r="O432" s="291"/>
    </row>
    <row r="433" spans="1:15" ht="24" x14ac:dyDescent="0.25">
      <c r="A433" s="270" t="s">
        <v>51</v>
      </c>
      <c r="B433" s="217" t="s">
        <v>52</v>
      </c>
      <c r="C433" s="219" t="s">
        <v>16</v>
      </c>
      <c r="D433" s="219" t="s">
        <v>68</v>
      </c>
      <c r="E433" s="240"/>
      <c r="F433" s="219">
        <v>32</v>
      </c>
      <c r="G433" s="240"/>
      <c r="H433" s="271">
        <v>42826</v>
      </c>
      <c r="I433" s="53"/>
      <c r="J433" s="50"/>
      <c r="K433" s="14"/>
      <c r="L433" s="40"/>
      <c r="M433" s="5"/>
      <c r="N433" s="42"/>
      <c r="O433" s="5"/>
    </row>
    <row r="434" spans="1:15" x14ac:dyDescent="0.25">
      <c r="A434" s="253"/>
      <c r="B434" s="217" t="s">
        <v>53</v>
      </c>
      <c r="C434" s="219" t="s">
        <v>16</v>
      </c>
      <c r="D434" s="219" t="s">
        <v>68</v>
      </c>
      <c r="E434" s="240"/>
      <c r="F434" s="219">
        <v>1</v>
      </c>
      <c r="G434" s="240"/>
      <c r="H434" s="271">
        <v>42826</v>
      </c>
      <c r="I434" s="53"/>
      <c r="J434" s="50"/>
      <c r="K434" s="14"/>
      <c r="L434" s="40"/>
      <c r="M434" s="5"/>
      <c r="N434" s="42"/>
      <c r="O434" s="5"/>
    </row>
    <row r="435" spans="1:15" x14ac:dyDescent="0.25">
      <c r="A435" s="253"/>
      <c r="B435" s="217" t="s">
        <v>54</v>
      </c>
      <c r="C435" s="219" t="s">
        <v>16</v>
      </c>
      <c r="D435" s="219" t="s">
        <v>68</v>
      </c>
      <c r="E435" s="240"/>
      <c r="F435" s="219">
        <v>1</v>
      </c>
      <c r="G435" s="240"/>
      <c r="H435" s="271">
        <v>42826</v>
      </c>
      <c r="I435" s="53"/>
      <c r="J435" s="50"/>
      <c r="K435" s="14"/>
      <c r="L435" s="40"/>
      <c r="M435" s="5"/>
      <c r="N435" s="42"/>
      <c r="O435" s="5"/>
    </row>
    <row r="436" spans="1:15" ht="24.75" x14ac:dyDescent="0.25">
      <c r="A436" s="253"/>
      <c r="B436" s="225" t="s">
        <v>55</v>
      </c>
      <c r="C436" s="219" t="s">
        <v>16</v>
      </c>
      <c r="D436" s="219" t="s">
        <v>68</v>
      </c>
      <c r="E436" s="240"/>
      <c r="F436" s="219">
        <v>50</v>
      </c>
      <c r="G436" s="240"/>
      <c r="H436" s="271">
        <v>42826</v>
      </c>
      <c r="I436" s="53"/>
      <c r="J436" s="50"/>
      <c r="K436" s="14"/>
      <c r="L436" s="40"/>
      <c r="M436" s="5"/>
      <c r="N436" s="42"/>
      <c r="O436" s="5"/>
    </row>
    <row r="437" spans="1:15" x14ac:dyDescent="0.25">
      <c r="A437" s="253"/>
      <c r="B437" s="217" t="s">
        <v>56</v>
      </c>
      <c r="C437" s="219" t="s">
        <v>16</v>
      </c>
      <c r="D437" s="219" t="s">
        <v>68</v>
      </c>
      <c r="E437" s="240"/>
      <c r="F437" s="219">
        <v>3</v>
      </c>
      <c r="G437" s="240"/>
      <c r="H437" s="271">
        <v>42826</v>
      </c>
      <c r="I437" s="53"/>
      <c r="J437" s="50"/>
      <c r="K437" s="14"/>
      <c r="L437" s="40"/>
      <c r="M437" s="5"/>
      <c r="N437" s="42"/>
      <c r="O437" s="5"/>
    </row>
    <row r="438" spans="1:15" x14ac:dyDescent="0.25">
      <c r="A438" s="253"/>
      <c r="B438" s="217" t="s">
        <v>57</v>
      </c>
      <c r="C438" s="219" t="s">
        <v>16</v>
      </c>
      <c r="D438" s="219" t="s">
        <v>68</v>
      </c>
      <c r="E438" s="240"/>
      <c r="F438" s="239">
        <v>5</v>
      </c>
      <c r="G438" s="240"/>
      <c r="H438" s="271">
        <v>42826</v>
      </c>
      <c r="I438" s="53"/>
      <c r="J438" s="50"/>
      <c r="K438" s="14"/>
      <c r="L438" s="40"/>
      <c r="M438" s="5"/>
      <c r="N438" s="42"/>
      <c r="O438" s="5"/>
    </row>
    <row r="439" spans="1:15" x14ac:dyDescent="0.25">
      <c r="A439" s="253"/>
      <c r="B439" s="217" t="s">
        <v>58</v>
      </c>
      <c r="C439" s="219" t="s">
        <v>16</v>
      </c>
      <c r="D439" s="219" t="s">
        <v>68</v>
      </c>
      <c r="E439" s="240"/>
      <c r="F439" s="219">
        <v>2</v>
      </c>
      <c r="G439" s="240"/>
      <c r="H439" s="271">
        <v>42826</v>
      </c>
      <c r="I439" s="53"/>
      <c r="J439" s="50"/>
      <c r="K439" s="14"/>
      <c r="L439" s="40"/>
      <c r="M439" s="5"/>
      <c r="N439" s="42"/>
      <c r="O439" s="5"/>
    </row>
    <row r="440" spans="1:15" x14ac:dyDescent="0.25">
      <c r="A440" s="253"/>
      <c r="B440" s="217" t="s">
        <v>59</v>
      </c>
      <c r="C440" s="219" t="s">
        <v>16</v>
      </c>
      <c r="D440" s="219" t="s">
        <v>68</v>
      </c>
      <c r="E440" s="240"/>
      <c r="F440" s="219">
        <v>5</v>
      </c>
      <c r="G440" s="240"/>
      <c r="H440" s="271">
        <v>42826</v>
      </c>
      <c r="I440" s="53"/>
      <c r="J440" s="50"/>
      <c r="K440" s="14"/>
      <c r="L440" s="40"/>
      <c r="M440" s="5"/>
      <c r="N440" s="42"/>
      <c r="O440" s="5"/>
    </row>
    <row r="441" spans="1:15" x14ac:dyDescent="0.25">
      <c r="A441" s="253"/>
      <c r="B441" s="217" t="s">
        <v>60</v>
      </c>
      <c r="C441" s="219" t="s">
        <v>16</v>
      </c>
      <c r="D441" s="219" t="s">
        <v>68</v>
      </c>
      <c r="E441" s="240"/>
      <c r="F441" s="219">
        <v>0.03</v>
      </c>
      <c r="G441" s="240"/>
      <c r="H441" s="271">
        <v>42826</v>
      </c>
      <c r="I441" s="53"/>
      <c r="J441" s="50"/>
      <c r="K441" s="14"/>
      <c r="L441" s="40"/>
      <c r="M441" s="5"/>
      <c r="N441" s="42"/>
      <c r="O441" s="5"/>
    </row>
    <row r="442" spans="1:15" x14ac:dyDescent="0.25">
      <c r="A442" s="253"/>
      <c r="B442" s="217" t="s">
        <v>61</v>
      </c>
      <c r="C442" s="219" t="s">
        <v>16</v>
      </c>
      <c r="D442" s="219" t="s">
        <v>68</v>
      </c>
      <c r="E442" s="240"/>
      <c r="F442" s="219">
        <v>1</v>
      </c>
      <c r="G442" s="240"/>
      <c r="H442" s="271">
        <v>42826</v>
      </c>
      <c r="I442" s="53"/>
      <c r="J442" s="50"/>
      <c r="K442" s="14"/>
      <c r="L442" s="40"/>
      <c r="M442" s="5"/>
      <c r="N442" s="42"/>
      <c r="O442" s="5"/>
    </row>
    <row r="443" spans="1:15" x14ac:dyDescent="0.25">
      <c r="A443" s="253"/>
      <c r="B443" s="217" t="s">
        <v>62</v>
      </c>
      <c r="C443" s="219" t="s">
        <v>16</v>
      </c>
      <c r="D443" s="219" t="s">
        <v>68</v>
      </c>
      <c r="E443" s="240"/>
      <c r="F443" s="219">
        <v>25</v>
      </c>
      <c r="G443" s="240"/>
      <c r="H443" s="271">
        <v>42826</v>
      </c>
      <c r="I443" s="53"/>
      <c r="J443" s="50"/>
      <c r="K443" s="14"/>
      <c r="L443" s="40"/>
      <c r="M443" s="5"/>
      <c r="N443" s="42"/>
      <c r="O443" s="5"/>
    </row>
    <row r="444" spans="1:15" x14ac:dyDescent="0.25">
      <c r="A444" s="253"/>
      <c r="B444" s="217" t="s">
        <v>18</v>
      </c>
      <c r="C444" s="219" t="s">
        <v>18</v>
      </c>
      <c r="D444" s="219" t="s">
        <v>68</v>
      </c>
      <c r="E444" s="240"/>
      <c r="F444" s="219" t="s">
        <v>63</v>
      </c>
      <c r="G444" s="240"/>
      <c r="H444" s="271">
        <v>42826</v>
      </c>
      <c r="I444" s="53"/>
      <c r="J444" s="50"/>
      <c r="K444" s="14"/>
      <c r="L444" s="40"/>
      <c r="M444" s="5"/>
      <c r="N444" s="42"/>
      <c r="O444" s="5"/>
    </row>
    <row r="445" spans="1:15" x14ac:dyDescent="0.25">
      <c r="A445" s="253"/>
      <c r="B445" s="217" t="s">
        <v>64</v>
      </c>
      <c r="C445" s="219" t="s">
        <v>16</v>
      </c>
      <c r="D445" s="219" t="s">
        <v>68</v>
      </c>
      <c r="E445" s="240"/>
      <c r="F445" s="219">
        <v>10</v>
      </c>
      <c r="G445" s="240"/>
      <c r="H445" s="271">
        <v>42826</v>
      </c>
      <c r="I445" s="53"/>
      <c r="J445" s="50"/>
      <c r="K445" s="14"/>
      <c r="L445" s="40"/>
      <c r="M445" s="5"/>
      <c r="N445" s="42"/>
      <c r="O445" s="5"/>
    </row>
    <row r="446" spans="1:15" ht="24.75" x14ac:dyDescent="0.25">
      <c r="A446" s="253"/>
      <c r="B446" s="225" t="s">
        <v>65</v>
      </c>
      <c r="C446" s="219" t="s">
        <v>16</v>
      </c>
      <c r="D446" s="219" t="s">
        <v>68</v>
      </c>
      <c r="E446" s="240"/>
      <c r="F446" s="219">
        <v>8</v>
      </c>
      <c r="G446" s="240"/>
      <c r="H446" s="271">
        <v>42826</v>
      </c>
      <c r="I446" s="53"/>
      <c r="J446" s="50"/>
      <c r="K446" s="14"/>
      <c r="L446" s="40"/>
      <c r="M446" s="5"/>
      <c r="N446" s="42"/>
      <c r="O446" s="5"/>
    </row>
    <row r="447" spans="1:15" ht="36.75" x14ac:dyDescent="0.25">
      <c r="A447" s="253"/>
      <c r="B447" s="225" t="s">
        <v>66</v>
      </c>
      <c r="C447" s="219" t="s">
        <v>16</v>
      </c>
      <c r="D447" s="219" t="s">
        <v>68</v>
      </c>
      <c r="E447" s="240"/>
      <c r="F447" s="219">
        <v>5</v>
      </c>
      <c r="G447" s="240"/>
      <c r="H447" s="271">
        <v>42826</v>
      </c>
      <c r="I447" s="53"/>
      <c r="J447" s="50"/>
      <c r="K447" s="14"/>
      <c r="L447" s="40"/>
      <c r="M447" s="5"/>
      <c r="N447" s="42"/>
      <c r="O447" s="5"/>
    </row>
    <row r="448" spans="1:15" ht="37.5" thickBot="1" x14ac:dyDescent="0.3">
      <c r="A448" s="298"/>
      <c r="B448" s="242" t="s">
        <v>67</v>
      </c>
      <c r="C448" s="246" t="s">
        <v>16</v>
      </c>
      <c r="D448" s="246" t="s">
        <v>68</v>
      </c>
      <c r="E448" s="243"/>
      <c r="F448" s="246">
        <v>5</v>
      </c>
      <c r="G448" s="243"/>
      <c r="H448" s="299">
        <v>42826</v>
      </c>
      <c r="I448" s="197"/>
      <c r="J448" s="209"/>
      <c r="K448" s="281"/>
      <c r="L448" s="278"/>
      <c r="M448" s="282"/>
      <c r="N448" s="283"/>
      <c r="O448" s="282"/>
    </row>
  </sheetData>
  <hyperlinks>
    <hyperlink ref="B4" r:id="rId1" xr:uid="{00000000-0004-0000-0B00-000000000000}"/>
  </hyperlinks>
  <pageMargins left="0.11811023622047245" right="0.11811023622047245" top="0.19685039370078741" bottom="0.15748031496062992" header="0.31496062992125984" footer="0.31496062992125984"/>
  <pageSetup paperSize="8"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57"/>
  <sheetViews>
    <sheetView zoomScale="90" zoomScaleNormal="90" workbookViewId="0">
      <pane xSplit="1" ySplit="9" topLeftCell="B33" activePane="bottomRight" state="frozen"/>
      <selection activeCell="B5" sqref="B5"/>
      <selection pane="topRight" activeCell="B5" sqref="B5"/>
      <selection pane="bottomLeft" activeCell="B5" sqref="B5"/>
      <selection pane="bottomRight" activeCell="E50" sqref="E50"/>
    </sheetView>
  </sheetViews>
  <sheetFormatPr defaultRowHeight="15" x14ac:dyDescent="0.25"/>
  <cols>
    <col min="1" max="1" width="30.28515625" customWidth="1"/>
    <col min="2" max="2" width="10.85546875" customWidth="1"/>
    <col min="9" max="9" width="10.28515625" customWidth="1"/>
    <col min="12" max="12" width="10.140625" bestFit="1" customWidth="1"/>
    <col min="14" max="14" width="13.7109375" customWidth="1"/>
    <col min="15" max="15" width="12.7109375" bestFit="1" customWidth="1"/>
    <col min="16" max="16" width="13.5703125" customWidth="1"/>
    <col min="17" max="17" width="11.7109375" customWidth="1"/>
    <col min="18" max="20" width="11.28515625" customWidth="1"/>
    <col min="21" max="21" width="14.42578125" hidden="1" customWidth="1"/>
    <col min="22" max="22" width="12.42578125" customWidth="1"/>
    <col min="23" max="23" width="11.140625" customWidth="1"/>
  </cols>
  <sheetData>
    <row r="1" spans="1:23" x14ac:dyDescent="0.25">
      <c r="A1" s="406" t="s">
        <v>0</v>
      </c>
      <c r="B1" s="417">
        <v>1027</v>
      </c>
      <c r="C1" t="s">
        <v>190</v>
      </c>
    </row>
    <row r="2" spans="1:23" x14ac:dyDescent="0.25">
      <c r="A2" s="406" t="s">
        <v>1</v>
      </c>
      <c r="B2" t="s">
        <v>109</v>
      </c>
    </row>
    <row r="3" spans="1:23" x14ac:dyDescent="0.25">
      <c r="A3" s="406" t="s">
        <v>2</v>
      </c>
      <c r="B3" t="s">
        <v>28</v>
      </c>
    </row>
    <row r="4" spans="1:23" x14ac:dyDescent="0.25">
      <c r="A4" s="406" t="s">
        <v>3</v>
      </c>
      <c r="B4" s="1" t="s">
        <v>211</v>
      </c>
    </row>
    <row r="5" spans="1:23" x14ac:dyDescent="0.25">
      <c r="A5" s="406" t="s">
        <v>154</v>
      </c>
      <c r="B5" s="411" t="s">
        <v>172</v>
      </c>
    </row>
    <row r="6" spans="1:23" x14ac:dyDescent="0.25">
      <c r="A6" s="2" t="s">
        <v>155</v>
      </c>
      <c r="B6" s="411" t="s">
        <v>173</v>
      </c>
    </row>
    <row r="7" spans="1:23" ht="15.75" thickBot="1" x14ac:dyDescent="0.3">
      <c r="A7" s="2" t="s">
        <v>156</v>
      </c>
      <c r="B7" t="s">
        <v>68</v>
      </c>
    </row>
    <row r="8" spans="1:23" ht="25.5" x14ac:dyDescent="0.25">
      <c r="A8" s="420" t="s">
        <v>133</v>
      </c>
      <c r="B8" s="419">
        <v>32</v>
      </c>
      <c r="C8" s="419">
        <v>1</v>
      </c>
      <c r="D8" s="419">
        <v>1</v>
      </c>
      <c r="E8" s="419">
        <v>50</v>
      </c>
      <c r="F8" s="419">
        <v>3</v>
      </c>
      <c r="G8" s="419">
        <v>5</v>
      </c>
      <c r="H8" s="419">
        <v>2</v>
      </c>
      <c r="I8" s="419">
        <v>5</v>
      </c>
      <c r="J8" s="419">
        <v>0.03</v>
      </c>
      <c r="K8" s="419">
        <v>1</v>
      </c>
      <c r="L8" s="419">
        <v>25</v>
      </c>
      <c r="M8" s="419" t="s">
        <v>63</v>
      </c>
      <c r="N8" s="419">
        <v>10</v>
      </c>
      <c r="O8" s="419">
        <v>8</v>
      </c>
      <c r="P8" s="419">
        <v>5</v>
      </c>
      <c r="Q8" s="419">
        <v>5</v>
      </c>
      <c r="R8" s="498"/>
      <c r="S8" s="419"/>
      <c r="T8" s="419"/>
      <c r="U8" s="419"/>
      <c r="V8" s="499" t="s">
        <v>175</v>
      </c>
    </row>
    <row r="9" spans="1:23" ht="51.75" thickBot="1" x14ac:dyDescent="0.3">
      <c r="A9" s="421" t="s">
        <v>127</v>
      </c>
      <c r="B9" s="445" t="s">
        <v>191</v>
      </c>
      <c r="C9" s="445" t="s">
        <v>192</v>
      </c>
      <c r="D9" s="445" t="s">
        <v>193</v>
      </c>
      <c r="E9" s="445" t="s">
        <v>194</v>
      </c>
      <c r="F9" s="445" t="s">
        <v>195</v>
      </c>
      <c r="G9" s="445" t="s">
        <v>196</v>
      </c>
      <c r="H9" s="445" t="s">
        <v>197</v>
      </c>
      <c r="I9" s="445" t="s">
        <v>198</v>
      </c>
      <c r="J9" s="445" t="s">
        <v>199</v>
      </c>
      <c r="K9" s="445" t="s">
        <v>200</v>
      </c>
      <c r="L9" s="445" t="s">
        <v>201</v>
      </c>
      <c r="M9" s="445" t="s">
        <v>18</v>
      </c>
      <c r="N9" s="445" t="s">
        <v>202</v>
      </c>
      <c r="O9" s="445" t="s">
        <v>203</v>
      </c>
      <c r="P9" s="445" t="s">
        <v>204</v>
      </c>
      <c r="Q9" s="445" t="s">
        <v>205</v>
      </c>
      <c r="R9" s="446" t="s">
        <v>174</v>
      </c>
      <c r="S9" s="445" t="s">
        <v>9</v>
      </c>
      <c r="T9" s="445" t="s">
        <v>8</v>
      </c>
      <c r="U9" s="445" t="s">
        <v>10</v>
      </c>
      <c r="V9" s="447" t="s">
        <v>157</v>
      </c>
      <c r="W9" s="416"/>
    </row>
    <row r="10" spans="1:23" x14ac:dyDescent="0.25">
      <c r="A10" s="375" t="s">
        <v>50</v>
      </c>
      <c r="B10" s="351" t="s">
        <v>79</v>
      </c>
      <c r="C10" s="355">
        <v>5.0000000000000001E-3</v>
      </c>
      <c r="D10" s="356" t="s">
        <v>69</v>
      </c>
      <c r="E10" s="357" t="s">
        <v>71</v>
      </c>
      <c r="F10" s="355" t="s">
        <v>70</v>
      </c>
      <c r="G10" s="355">
        <v>0.32700000000000001</v>
      </c>
      <c r="H10" s="355">
        <v>3.0000000000000001E-3</v>
      </c>
      <c r="I10" s="355">
        <v>1.4E-2</v>
      </c>
      <c r="J10" s="351" t="s">
        <v>69</v>
      </c>
      <c r="K10" s="355">
        <v>4.0000000000000001E-3</v>
      </c>
      <c r="L10" s="351" t="s">
        <v>72</v>
      </c>
      <c r="M10" s="351">
        <v>7.58</v>
      </c>
      <c r="N10" s="351">
        <v>0.01</v>
      </c>
      <c r="O10" s="355" t="s">
        <v>80</v>
      </c>
      <c r="P10" s="358">
        <v>0.05</v>
      </c>
      <c r="Q10" s="501">
        <v>0.03</v>
      </c>
      <c r="R10" s="500"/>
      <c r="S10" s="502">
        <v>42137</v>
      </c>
      <c r="T10" s="503">
        <v>42149</v>
      </c>
      <c r="U10" s="503">
        <v>42158</v>
      </c>
      <c r="V10" s="431"/>
    </row>
    <row r="11" spans="1:23" x14ac:dyDescent="0.25">
      <c r="A11" s="312" t="s">
        <v>50</v>
      </c>
      <c r="B11" s="347">
        <v>0.44</v>
      </c>
      <c r="C11" s="359">
        <v>1.2999999999999999E-2</v>
      </c>
      <c r="D11" s="360" t="s">
        <v>69</v>
      </c>
      <c r="E11" s="352" t="s">
        <v>71</v>
      </c>
      <c r="F11" s="359">
        <v>1E-3</v>
      </c>
      <c r="G11" s="359">
        <v>0.22500000000000001</v>
      </c>
      <c r="H11" s="359">
        <v>5.0000000000000001E-3</v>
      </c>
      <c r="I11" s="359">
        <v>1.9E-2</v>
      </c>
      <c r="J11" s="347" t="s">
        <v>69</v>
      </c>
      <c r="K11" s="359">
        <v>8.0000000000000002E-3</v>
      </c>
      <c r="L11" s="347" t="s">
        <v>72</v>
      </c>
      <c r="M11" s="347">
        <v>8.8000000000000007</v>
      </c>
      <c r="N11" s="347">
        <v>0.05</v>
      </c>
      <c r="O11" s="359" t="s">
        <v>80</v>
      </c>
      <c r="P11" s="361">
        <v>0.25</v>
      </c>
      <c r="Q11" s="361">
        <v>0.02</v>
      </c>
      <c r="R11" s="361"/>
      <c r="S11" s="300">
        <v>42170</v>
      </c>
      <c r="T11" s="300">
        <v>42178</v>
      </c>
      <c r="U11" s="300">
        <v>42219</v>
      </c>
      <c r="V11" s="6">
        <v>2016</v>
      </c>
    </row>
    <row r="12" spans="1:23" x14ac:dyDescent="0.25">
      <c r="A12" s="312" t="s">
        <v>50</v>
      </c>
      <c r="B12" s="347">
        <v>0.22</v>
      </c>
      <c r="C12" s="359">
        <v>7.0000000000000007E-2</v>
      </c>
      <c r="D12" s="360" t="s">
        <v>69</v>
      </c>
      <c r="E12" s="352" t="s">
        <v>71</v>
      </c>
      <c r="F12" s="359">
        <v>1E-3</v>
      </c>
      <c r="G12" s="359">
        <v>2.4E-2</v>
      </c>
      <c r="H12" s="359" t="s">
        <v>70</v>
      </c>
      <c r="I12" s="359">
        <v>9.0999999999999998E-2</v>
      </c>
      <c r="J12" s="347" t="s">
        <v>69</v>
      </c>
      <c r="K12" s="359">
        <v>2.1999999999999999E-2</v>
      </c>
      <c r="L12" s="347" t="s">
        <v>72</v>
      </c>
      <c r="M12" s="347">
        <v>8.2100000000000009</v>
      </c>
      <c r="N12" s="347">
        <v>0.05</v>
      </c>
      <c r="O12" s="359" t="s">
        <v>100</v>
      </c>
      <c r="P12" s="361">
        <v>0.75</v>
      </c>
      <c r="Q12" s="362" t="s">
        <v>101</v>
      </c>
      <c r="R12" s="362"/>
      <c r="S12" s="300">
        <v>42192</v>
      </c>
      <c r="T12" s="300">
        <v>42202</v>
      </c>
      <c r="U12" s="300">
        <v>42489</v>
      </c>
      <c r="V12" s="6">
        <v>2016</v>
      </c>
    </row>
    <row r="13" spans="1:23" x14ac:dyDescent="0.25">
      <c r="A13" s="312" t="s">
        <v>50</v>
      </c>
      <c r="B13" s="347">
        <v>16</v>
      </c>
      <c r="C13" s="359">
        <v>2.7E-2</v>
      </c>
      <c r="D13" s="360">
        <v>2.0000000000000001E-4</v>
      </c>
      <c r="E13" s="352" t="s">
        <v>71</v>
      </c>
      <c r="F13" s="359" t="s">
        <v>70</v>
      </c>
      <c r="G13" s="359">
        <v>0.41099999999999998</v>
      </c>
      <c r="H13" s="359">
        <v>2E-3</v>
      </c>
      <c r="I13" s="359">
        <v>2E-3</v>
      </c>
      <c r="J13" s="347" t="s">
        <v>69</v>
      </c>
      <c r="K13" s="359">
        <v>1.6E-2</v>
      </c>
      <c r="L13" s="347" t="s">
        <v>72</v>
      </c>
      <c r="M13" s="347">
        <v>8.17</v>
      </c>
      <c r="N13" s="347">
        <v>0.02</v>
      </c>
      <c r="O13" s="359" t="s">
        <v>100</v>
      </c>
      <c r="P13" s="361">
        <v>0.34</v>
      </c>
      <c r="Q13" s="362" t="s">
        <v>101</v>
      </c>
      <c r="R13" s="362"/>
      <c r="S13" s="300">
        <v>42228</v>
      </c>
      <c r="T13" s="300">
        <v>42248</v>
      </c>
      <c r="U13" s="300">
        <v>42489</v>
      </c>
      <c r="V13" s="6">
        <v>2016</v>
      </c>
    </row>
    <row r="14" spans="1:23" x14ac:dyDescent="0.25">
      <c r="A14" s="312" t="s">
        <v>50</v>
      </c>
      <c r="B14" s="347">
        <v>0.21</v>
      </c>
      <c r="C14" s="359">
        <v>3.1E-2</v>
      </c>
      <c r="D14" s="360">
        <v>2.9999999999999997E-4</v>
      </c>
      <c r="E14" s="352" t="s">
        <v>71</v>
      </c>
      <c r="F14" s="359">
        <v>1E-3</v>
      </c>
      <c r="G14" s="359">
        <v>0.03</v>
      </c>
      <c r="H14" s="359" t="s">
        <v>70</v>
      </c>
      <c r="I14" s="359">
        <v>1.2999999999999999E-2</v>
      </c>
      <c r="J14" s="347" t="s">
        <v>69</v>
      </c>
      <c r="K14" s="359">
        <v>4.2000000000000003E-2</v>
      </c>
      <c r="L14" s="347" t="s">
        <v>72</v>
      </c>
      <c r="M14" s="347">
        <v>8.2899999999999991</v>
      </c>
      <c r="N14" s="347">
        <v>0.05</v>
      </c>
      <c r="O14" s="359" t="s">
        <v>100</v>
      </c>
      <c r="P14" s="361">
        <v>0.55000000000000004</v>
      </c>
      <c r="Q14" s="362" t="s">
        <v>101</v>
      </c>
      <c r="R14" s="362"/>
      <c r="S14" s="300">
        <v>42248</v>
      </c>
      <c r="T14" s="300">
        <v>42268</v>
      </c>
      <c r="U14" s="300">
        <v>42489</v>
      </c>
      <c r="V14" s="6">
        <v>2016</v>
      </c>
    </row>
    <row r="15" spans="1:23" x14ac:dyDescent="0.25">
      <c r="A15" s="312" t="s">
        <v>50</v>
      </c>
      <c r="B15" s="347">
        <v>0.04</v>
      </c>
      <c r="C15" s="359">
        <v>2.1999999999999999E-2</v>
      </c>
      <c r="D15" s="360" t="s">
        <v>69</v>
      </c>
      <c r="E15" s="352" t="s">
        <v>71</v>
      </c>
      <c r="F15" s="359">
        <v>7.0000000000000001E-3</v>
      </c>
      <c r="G15" s="359">
        <v>0.10299999999999999</v>
      </c>
      <c r="H15" s="359" t="s">
        <v>70</v>
      </c>
      <c r="I15" s="359">
        <v>5.0000000000000001E-3</v>
      </c>
      <c r="J15" s="347" t="s">
        <v>69</v>
      </c>
      <c r="K15" s="359">
        <v>0.02</v>
      </c>
      <c r="L15" s="347" t="s">
        <v>72</v>
      </c>
      <c r="M15" s="347">
        <v>8.68</v>
      </c>
      <c r="N15" s="347">
        <v>0.04</v>
      </c>
      <c r="O15" s="359" t="s">
        <v>100</v>
      </c>
      <c r="P15" s="361">
        <v>0.3</v>
      </c>
      <c r="Q15" s="362" t="s">
        <v>101</v>
      </c>
      <c r="R15" s="362"/>
      <c r="S15" s="300">
        <v>42284</v>
      </c>
      <c r="T15" s="300">
        <v>42298</v>
      </c>
      <c r="U15" s="300">
        <v>42489</v>
      </c>
      <c r="V15" s="6">
        <v>2016</v>
      </c>
    </row>
    <row r="16" spans="1:23" x14ac:dyDescent="0.25">
      <c r="A16" s="312" t="s">
        <v>50</v>
      </c>
      <c r="B16" s="347">
        <v>7.0000000000000007E-2</v>
      </c>
      <c r="C16" s="359">
        <v>2.1999999999999999E-2</v>
      </c>
      <c r="D16" s="360" t="s">
        <v>69</v>
      </c>
      <c r="E16" s="352" t="s">
        <v>71</v>
      </c>
      <c r="F16" s="359">
        <v>3.0000000000000001E-3</v>
      </c>
      <c r="G16" s="359">
        <v>2.7E-2</v>
      </c>
      <c r="H16" s="359" t="s">
        <v>70</v>
      </c>
      <c r="I16" s="359" t="s">
        <v>70</v>
      </c>
      <c r="J16" s="347" t="s">
        <v>69</v>
      </c>
      <c r="K16" s="359">
        <v>5.6000000000000001E-2</v>
      </c>
      <c r="L16" s="347" t="s">
        <v>72</v>
      </c>
      <c r="M16" s="347">
        <v>8.0299999999999994</v>
      </c>
      <c r="N16" s="347">
        <v>0.09</v>
      </c>
      <c r="O16" s="359" t="s">
        <v>100</v>
      </c>
      <c r="P16" s="361">
        <v>0.39</v>
      </c>
      <c r="Q16" s="362" t="s">
        <v>101</v>
      </c>
      <c r="R16" s="362"/>
      <c r="S16" s="300">
        <v>42313</v>
      </c>
      <c r="T16" s="300">
        <v>42324</v>
      </c>
      <c r="U16" s="300">
        <v>42489</v>
      </c>
      <c r="V16" s="6">
        <v>2016</v>
      </c>
    </row>
    <row r="17" spans="1:22" x14ac:dyDescent="0.25">
      <c r="A17" s="312" t="s">
        <v>50</v>
      </c>
      <c r="B17" s="347">
        <v>0.59</v>
      </c>
      <c r="C17" s="359">
        <v>1.0999999999999999E-2</v>
      </c>
      <c r="D17" s="360" t="s">
        <v>69</v>
      </c>
      <c r="E17" s="352" t="s">
        <v>71</v>
      </c>
      <c r="F17" s="359" t="s">
        <v>70</v>
      </c>
      <c r="G17" s="359">
        <v>0.25</v>
      </c>
      <c r="H17" s="359">
        <v>2E-3</v>
      </c>
      <c r="I17" s="359">
        <v>2.5999999999999999E-2</v>
      </c>
      <c r="J17" s="347" t="s">
        <v>69</v>
      </c>
      <c r="K17" s="359">
        <v>2.1000000000000001E-2</v>
      </c>
      <c r="L17" s="347" t="s">
        <v>72</v>
      </c>
      <c r="M17" s="347">
        <v>8.17</v>
      </c>
      <c r="N17" s="347">
        <v>0.24</v>
      </c>
      <c r="O17" s="359">
        <v>0.54</v>
      </c>
      <c r="P17" s="361">
        <v>0.55000000000000004</v>
      </c>
      <c r="Q17" s="361">
        <v>0.2</v>
      </c>
      <c r="R17" s="361"/>
      <c r="S17" s="300">
        <v>42339</v>
      </c>
      <c r="T17" s="300">
        <v>42349</v>
      </c>
      <c r="U17" s="300">
        <v>42489</v>
      </c>
      <c r="V17" s="6">
        <v>2016</v>
      </c>
    </row>
    <row r="18" spans="1:22" x14ac:dyDescent="0.25">
      <c r="A18" s="312" t="s">
        <v>50</v>
      </c>
      <c r="B18" s="347">
        <v>0.1</v>
      </c>
      <c r="C18" s="359">
        <v>1.6E-2</v>
      </c>
      <c r="D18" s="360">
        <v>2.0000000000000001E-4</v>
      </c>
      <c r="E18" s="352" t="s">
        <v>71</v>
      </c>
      <c r="F18" s="359" t="s">
        <v>70</v>
      </c>
      <c r="G18" s="359">
        <v>0.14099999999999999</v>
      </c>
      <c r="H18" s="359">
        <v>2E-3</v>
      </c>
      <c r="I18" s="359">
        <v>0.42099999999999999</v>
      </c>
      <c r="J18" s="347" t="s">
        <v>69</v>
      </c>
      <c r="K18" s="359">
        <v>7.0999999999999994E-2</v>
      </c>
      <c r="L18" s="347" t="s">
        <v>72</v>
      </c>
      <c r="M18" s="347">
        <v>7.99</v>
      </c>
      <c r="N18" s="347">
        <v>0.53</v>
      </c>
      <c r="O18" s="359" t="s">
        <v>100</v>
      </c>
      <c r="P18" s="361">
        <v>0.56999999999999995</v>
      </c>
      <c r="Q18" s="362" t="s">
        <v>101</v>
      </c>
      <c r="R18" s="362"/>
      <c r="S18" s="300">
        <v>42374</v>
      </c>
      <c r="T18" s="300">
        <v>42389</v>
      </c>
      <c r="U18" s="300">
        <v>42489</v>
      </c>
      <c r="V18" s="6">
        <v>2016</v>
      </c>
    </row>
    <row r="19" spans="1:22" ht="15.75" thickBot="1" x14ac:dyDescent="0.3">
      <c r="A19" s="366" t="s">
        <v>50</v>
      </c>
      <c r="B19" s="402">
        <v>0.04</v>
      </c>
      <c r="C19" s="403">
        <v>1.4999999999999999E-2</v>
      </c>
      <c r="D19" s="404" t="s">
        <v>69</v>
      </c>
      <c r="E19" s="400" t="s">
        <v>71</v>
      </c>
      <c r="F19" s="403" t="s">
        <v>70</v>
      </c>
      <c r="G19" s="403">
        <v>1.7999999999999999E-2</v>
      </c>
      <c r="H19" s="403" t="s">
        <v>70</v>
      </c>
      <c r="I19" s="403">
        <v>3.0000000000000001E-3</v>
      </c>
      <c r="J19" s="402" t="s">
        <v>69</v>
      </c>
      <c r="K19" s="403">
        <v>0.1</v>
      </c>
      <c r="L19" s="402" t="s">
        <v>72</v>
      </c>
      <c r="M19" s="402">
        <v>8.18</v>
      </c>
      <c r="N19" s="402">
        <v>0.36</v>
      </c>
      <c r="O19" s="403" t="s">
        <v>100</v>
      </c>
      <c r="P19" s="405">
        <v>0.68</v>
      </c>
      <c r="Q19" s="505" t="s">
        <v>101</v>
      </c>
      <c r="R19" s="505"/>
      <c r="S19" s="506">
        <v>42402</v>
      </c>
      <c r="T19" s="506">
        <v>42419</v>
      </c>
      <c r="U19" s="506">
        <v>42489</v>
      </c>
      <c r="V19" s="507">
        <v>2016</v>
      </c>
    </row>
    <row r="20" spans="1:22" x14ac:dyDescent="0.25">
      <c r="A20" s="380" t="s">
        <v>150</v>
      </c>
      <c r="B20" s="384">
        <f>COUNTA(B10:B19)</f>
        <v>10</v>
      </c>
      <c r="C20" s="384">
        <f t="shared" ref="C20:Q20" si="0">COUNTA(C10:C19)</f>
        <v>10</v>
      </c>
      <c r="D20" s="384">
        <f t="shared" si="0"/>
        <v>10</v>
      </c>
      <c r="E20" s="384">
        <f t="shared" si="0"/>
        <v>10</v>
      </c>
      <c r="F20" s="384">
        <f t="shared" si="0"/>
        <v>10</v>
      </c>
      <c r="G20" s="384">
        <f t="shared" si="0"/>
        <v>10</v>
      </c>
      <c r="H20" s="384">
        <f t="shared" si="0"/>
        <v>10</v>
      </c>
      <c r="I20" s="384">
        <f t="shared" si="0"/>
        <v>10</v>
      </c>
      <c r="J20" s="384">
        <f t="shared" si="0"/>
        <v>10</v>
      </c>
      <c r="K20" s="384">
        <f t="shared" si="0"/>
        <v>10</v>
      </c>
      <c r="L20" s="384">
        <f t="shared" si="0"/>
        <v>10</v>
      </c>
      <c r="M20" s="384">
        <f t="shared" si="0"/>
        <v>10</v>
      </c>
      <c r="N20" s="384">
        <f t="shared" si="0"/>
        <v>10</v>
      </c>
      <c r="O20" s="384">
        <f t="shared" si="0"/>
        <v>10</v>
      </c>
      <c r="P20" s="384">
        <f t="shared" si="0"/>
        <v>10</v>
      </c>
      <c r="Q20" s="384">
        <f t="shared" si="0"/>
        <v>10</v>
      </c>
      <c r="R20" s="384"/>
      <c r="S20" s="508"/>
      <c r="T20" s="508"/>
      <c r="U20" s="508"/>
      <c r="V20" s="509">
        <v>2016</v>
      </c>
    </row>
    <row r="21" spans="1:22" x14ac:dyDescent="0.25">
      <c r="A21" s="372" t="s">
        <v>151</v>
      </c>
      <c r="B21" s="367">
        <f>MINA(B10:B19)</f>
        <v>0</v>
      </c>
      <c r="C21" s="367">
        <f t="shared" ref="C21:Q21" si="1">MINA(C10:C19)</f>
        <v>5.0000000000000001E-3</v>
      </c>
      <c r="D21" s="367">
        <f t="shared" si="1"/>
        <v>0</v>
      </c>
      <c r="E21" s="367">
        <f t="shared" si="1"/>
        <v>0</v>
      </c>
      <c r="F21" s="367">
        <f t="shared" si="1"/>
        <v>0</v>
      </c>
      <c r="G21" s="367">
        <f t="shared" si="1"/>
        <v>1.7999999999999999E-2</v>
      </c>
      <c r="H21" s="367">
        <f t="shared" si="1"/>
        <v>0</v>
      </c>
      <c r="I21" s="367">
        <f t="shared" si="1"/>
        <v>0</v>
      </c>
      <c r="J21" s="367">
        <f t="shared" si="1"/>
        <v>0</v>
      </c>
      <c r="K21" s="367">
        <f t="shared" si="1"/>
        <v>4.0000000000000001E-3</v>
      </c>
      <c r="L21" s="367">
        <f t="shared" si="1"/>
        <v>0</v>
      </c>
      <c r="M21" s="367">
        <f t="shared" si="1"/>
        <v>7.58</v>
      </c>
      <c r="N21" s="367">
        <f t="shared" si="1"/>
        <v>0.01</v>
      </c>
      <c r="O21" s="367">
        <f t="shared" si="1"/>
        <v>0</v>
      </c>
      <c r="P21" s="367">
        <f t="shared" si="1"/>
        <v>0.05</v>
      </c>
      <c r="Q21" s="367">
        <f t="shared" si="1"/>
        <v>0</v>
      </c>
      <c r="R21" s="367"/>
      <c r="S21" s="300"/>
      <c r="T21" s="300"/>
      <c r="U21" s="300"/>
      <c r="V21" s="504">
        <v>2016</v>
      </c>
    </row>
    <row r="22" spans="1:22" x14ac:dyDescent="0.25">
      <c r="A22" s="372" t="s">
        <v>152</v>
      </c>
      <c r="B22" s="367">
        <f>AVERAGEA(B10:B19)</f>
        <v>1.7710000000000001</v>
      </c>
      <c r="C22" s="367">
        <f t="shared" ref="C22:Q22" si="2">AVERAGEA(C10:C19)</f>
        <v>2.3200000000000005E-2</v>
      </c>
      <c r="D22" s="367">
        <f t="shared" si="2"/>
        <v>6.9999999999999994E-5</v>
      </c>
      <c r="E22" s="367">
        <f t="shared" si="2"/>
        <v>0</v>
      </c>
      <c r="F22" s="367">
        <f t="shared" si="2"/>
        <v>1.3000000000000002E-3</v>
      </c>
      <c r="G22" s="367">
        <f t="shared" si="2"/>
        <v>0.15560000000000002</v>
      </c>
      <c r="H22" s="367">
        <f t="shared" si="2"/>
        <v>1.4E-3</v>
      </c>
      <c r="I22" s="367">
        <f t="shared" si="2"/>
        <v>5.9399999999999994E-2</v>
      </c>
      <c r="J22" s="367">
        <f t="shared" si="2"/>
        <v>0</v>
      </c>
      <c r="K22" s="367">
        <f t="shared" si="2"/>
        <v>3.5999999999999997E-2</v>
      </c>
      <c r="L22" s="367">
        <f t="shared" si="2"/>
        <v>0</v>
      </c>
      <c r="M22" s="367">
        <f t="shared" si="2"/>
        <v>8.2099999999999991</v>
      </c>
      <c r="N22" s="367">
        <f t="shared" si="2"/>
        <v>0.14399999999999999</v>
      </c>
      <c r="O22" s="367">
        <f t="shared" si="2"/>
        <v>5.4000000000000006E-2</v>
      </c>
      <c r="P22" s="367">
        <f t="shared" si="2"/>
        <v>0.44300000000000006</v>
      </c>
      <c r="Q22" s="367">
        <f t="shared" si="2"/>
        <v>2.5000000000000001E-2</v>
      </c>
      <c r="R22" s="367"/>
      <c r="S22" s="300"/>
      <c r="T22" s="300"/>
      <c r="U22" s="300"/>
      <c r="V22" s="504">
        <v>2016</v>
      </c>
    </row>
    <row r="23" spans="1:22" x14ac:dyDescent="0.25">
      <c r="A23" s="396" t="s">
        <v>153</v>
      </c>
      <c r="B23" s="398">
        <f>MAXA(B10:B19)</f>
        <v>16</v>
      </c>
      <c r="C23" s="398">
        <f t="shared" ref="C23:Q23" si="3">MAXA(C10:C19)</f>
        <v>7.0000000000000007E-2</v>
      </c>
      <c r="D23" s="398">
        <f t="shared" si="3"/>
        <v>2.9999999999999997E-4</v>
      </c>
      <c r="E23" s="398">
        <f t="shared" si="3"/>
        <v>0</v>
      </c>
      <c r="F23" s="398">
        <f t="shared" si="3"/>
        <v>7.0000000000000001E-3</v>
      </c>
      <c r="G23" s="398">
        <f t="shared" si="3"/>
        <v>0.41099999999999998</v>
      </c>
      <c r="H23" s="398">
        <f t="shared" si="3"/>
        <v>5.0000000000000001E-3</v>
      </c>
      <c r="I23" s="398">
        <f t="shared" si="3"/>
        <v>0.42099999999999999</v>
      </c>
      <c r="J23" s="398">
        <f t="shared" si="3"/>
        <v>0</v>
      </c>
      <c r="K23" s="398">
        <f t="shared" si="3"/>
        <v>0.1</v>
      </c>
      <c r="L23" s="398">
        <f t="shared" si="3"/>
        <v>0</v>
      </c>
      <c r="M23" s="398">
        <f t="shared" si="3"/>
        <v>8.8000000000000007</v>
      </c>
      <c r="N23" s="398">
        <f t="shared" si="3"/>
        <v>0.53</v>
      </c>
      <c r="O23" s="398">
        <f t="shared" si="3"/>
        <v>0.54</v>
      </c>
      <c r="P23" s="398">
        <f t="shared" si="3"/>
        <v>0.75</v>
      </c>
      <c r="Q23" s="398">
        <f t="shared" si="3"/>
        <v>0.2</v>
      </c>
      <c r="R23" s="514"/>
      <c r="S23" s="506"/>
      <c r="T23" s="506"/>
      <c r="U23" s="506"/>
      <c r="V23" s="515">
        <v>2016</v>
      </c>
    </row>
    <row r="24" spans="1:22" x14ac:dyDescent="0.25">
      <c r="A24" s="312" t="s">
        <v>50</v>
      </c>
      <c r="B24" s="425">
        <v>2.76</v>
      </c>
      <c r="C24" s="510">
        <v>1.0999999999999999E-2</v>
      </c>
      <c r="D24" s="511" t="s">
        <v>69</v>
      </c>
      <c r="E24" s="536" t="s">
        <v>71</v>
      </c>
      <c r="F24" s="512" t="s">
        <v>70</v>
      </c>
      <c r="G24" s="512">
        <v>1.2E-2</v>
      </c>
      <c r="H24" s="512" t="s">
        <v>70</v>
      </c>
      <c r="I24" s="512" t="s">
        <v>70</v>
      </c>
      <c r="J24" s="512" t="s">
        <v>69</v>
      </c>
      <c r="K24" s="512">
        <v>0.121</v>
      </c>
      <c r="L24" s="425" t="s">
        <v>72</v>
      </c>
      <c r="M24" s="536">
        <v>8.3000000000000007</v>
      </c>
      <c r="N24" s="425" t="s">
        <v>79</v>
      </c>
      <c r="O24" s="510" t="s">
        <v>100</v>
      </c>
      <c r="P24" s="512">
        <v>0.44</v>
      </c>
      <c r="Q24" s="513" t="s">
        <v>101</v>
      </c>
      <c r="R24" s="513"/>
      <c r="S24" s="429">
        <v>42443</v>
      </c>
      <c r="T24" s="429">
        <v>42460</v>
      </c>
      <c r="U24" s="429">
        <v>42489</v>
      </c>
      <c r="V24" s="425">
        <v>2017</v>
      </c>
    </row>
    <row r="25" spans="1:22" x14ac:dyDescent="0.25">
      <c r="A25" s="312" t="s">
        <v>50</v>
      </c>
      <c r="B25" s="425">
        <v>1.88</v>
      </c>
      <c r="C25" s="510">
        <v>5.0000000000000001E-3</v>
      </c>
      <c r="D25" s="511" t="s">
        <v>69</v>
      </c>
      <c r="E25" s="536" t="s">
        <v>71</v>
      </c>
      <c r="F25" s="512" t="s">
        <v>70</v>
      </c>
      <c r="G25" s="512">
        <v>0.14499999999999999</v>
      </c>
      <c r="H25" s="512">
        <v>2E-3</v>
      </c>
      <c r="I25" s="512">
        <v>0.16400000000000001</v>
      </c>
      <c r="J25" s="512" t="s">
        <v>69</v>
      </c>
      <c r="K25" s="512">
        <v>5.5E-2</v>
      </c>
      <c r="L25" s="425" t="s">
        <v>72</v>
      </c>
      <c r="M25" s="536">
        <v>8.1199999999999992</v>
      </c>
      <c r="N25" s="425">
        <v>0.03</v>
      </c>
      <c r="O25" s="510" t="s">
        <v>100</v>
      </c>
      <c r="P25" s="512">
        <v>0.33</v>
      </c>
      <c r="Q25" s="513" t="s">
        <v>101</v>
      </c>
      <c r="R25" s="513"/>
      <c r="S25" s="429">
        <v>42464</v>
      </c>
      <c r="T25" s="429">
        <v>42480</v>
      </c>
      <c r="U25" s="429">
        <v>42489</v>
      </c>
      <c r="V25" s="425">
        <v>2017</v>
      </c>
    </row>
    <row r="26" spans="1:22" x14ac:dyDescent="0.25">
      <c r="A26" s="312" t="s">
        <v>50</v>
      </c>
      <c r="B26" s="425">
        <v>1.05</v>
      </c>
      <c r="C26" s="510">
        <v>3.0000000000000001E-3</v>
      </c>
      <c r="D26" s="511" t="s">
        <v>69</v>
      </c>
      <c r="E26" s="536" t="s">
        <v>71</v>
      </c>
      <c r="F26" s="512" t="s">
        <v>70</v>
      </c>
      <c r="G26" s="512">
        <v>0.38200000000000001</v>
      </c>
      <c r="H26" s="512">
        <v>2E-3</v>
      </c>
      <c r="I26" s="512">
        <v>3.0000000000000001E-3</v>
      </c>
      <c r="J26" s="512" t="s">
        <v>69</v>
      </c>
      <c r="K26" s="512">
        <v>4.1000000000000002E-2</v>
      </c>
      <c r="L26" s="425" t="s">
        <v>72</v>
      </c>
      <c r="M26" s="536">
        <v>7.68</v>
      </c>
      <c r="N26" s="425">
        <v>0.04</v>
      </c>
      <c r="O26" s="510" t="s">
        <v>100</v>
      </c>
      <c r="P26" s="517">
        <v>570</v>
      </c>
      <c r="Q26" s="517">
        <v>20</v>
      </c>
      <c r="R26" s="513"/>
      <c r="S26" s="429">
        <v>42499</v>
      </c>
      <c r="T26" s="429">
        <v>42501</v>
      </c>
      <c r="U26" s="429">
        <v>42508</v>
      </c>
      <c r="V26" s="425">
        <v>2017</v>
      </c>
    </row>
    <row r="27" spans="1:22" x14ac:dyDescent="0.25">
      <c r="A27" s="312" t="s">
        <v>50</v>
      </c>
      <c r="B27" s="521">
        <v>0.05</v>
      </c>
      <c r="C27" s="510">
        <v>8.0000000000000002E-3</v>
      </c>
      <c r="D27" s="511" t="s">
        <v>69</v>
      </c>
      <c r="E27" s="536" t="s">
        <v>71</v>
      </c>
      <c r="F27" s="512" t="s">
        <v>70</v>
      </c>
      <c r="G27" s="512">
        <v>2.1999999999999999E-2</v>
      </c>
      <c r="H27" s="512" t="s">
        <v>70</v>
      </c>
      <c r="I27" s="512">
        <v>2.1999999999999999E-2</v>
      </c>
      <c r="J27" s="512" t="s">
        <v>69</v>
      </c>
      <c r="K27" s="512">
        <v>0.11</v>
      </c>
      <c r="L27" s="425" t="s">
        <v>72</v>
      </c>
      <c r="M27" s="536">
        <v>8.16</v>
      </c>
      <c r="N27" s="425">
        <v>0.01</v>
      </c>
      <c r="O27" s="510" t="s">
        <v>100</v>
      </c>
      <c r="P27" s="517">
        <v>520</v>
      </c>
      <c r="Q27" s="517">
        <v>30</v>
      </c>
      <c r="R27" s="513"/>
      <c r="S27" s="429">
        <v>42522</v>
      </c>
      <c r="T27" s="429">
        <v>42523</v>
      </c>
      <c r="U27" s="429">
        <v>42529</v>
      </c>
      <c r="V27" s="425">
        <v>2017</v>
      </c>
    </row>
    <row r="28" spans="1:22" x14ac:dyDescent="0.25">
      <c r="A28" s="312" t="s">
        <v>149</v>
      </c>
      <c r="B28" s="522">
        <v>0.04</v>
      </c>
      <c r="C28" s="525">
        <v>5.0000000000000001E-3</v>
      </c>
      <c r="D28" s="532">
        <v>1E-4</v>
      </c>
      <c r="E28" s="487">
        <v>0.2</v>
      </c>
      <c r="F28" s="529">
        <v>1E-3</v>
      </c>
      <c r="G28" s="529">
        <v>7.6999999999999999E-2</v>
      </c>
      <c r="H28" s="529">
        <v>1E-3</v>
      </c>
      <c r="I28" s="529">
        <v>1.0999999999999999E-2</v>
      </c>
      <c r="J28" s="529">
        <v>1E-4</v>
      </c>
      <c r="K28" s="529">
        <v>0.35</v>
      </c>
      <c r="L28" s="465">
        <v>5</v>
      </c>
      <c r="M28" s="487">
        <v>8.01</v>
      </c>
      <c r="N28" s="465">
        <v>0.02</v>
      </c>
      <c r="O28" s="465">
        <f t="shared" ref="O28:O35" si="4">0.5/1000</f>
        <v>5.0000000000000001E-4</v>
      </c>
      <c r="P28" s="465">
        <f>630/1000</f>
        <v>0.63</v>
      </c>
      <c r="Q28" s="465">
        <f t="shared" ref="Q28:Q35" si="5">20/1000</f>
        <v>0.02</v>
      </c>
      <c r="R28" s="465"/>
      <c r="S28" s="429">
        <v>42552</v>
      </c>
      <c r="T28" s="429"/>
      <c r="U28" s="429"/>
      <c r="V28" s="425">
        <v>2017</v>
      </c>
    </row>
    <row r="29" spans="1:22" x14ac:dyDescent="0.25">
      <c r="A29" s="312" t="s">
        <v>149</v>
      </c>
      <c r="B29" s="522">
        <v>0.01</v>
      </c>
      <c r="C29" s="525">
        <v>1E-3</v>
      </c>
      <c r="D29" s="532">
        <v>1E-4</v>
      </c>
      <c r="E29" s="487">
        <v>0.4</v>
      </c>
      <c r="F29" s="529">
        <v>2E-3</v>
      </c>
      <c r="G29" s="529">
        <v>8.9999999999999993E-3</v>
      </c>
      <c r="H29" s="529">
        <v>1E-3</v>
      </c>
      <c r="I29" s="529">
        <v>0.02</v>
      </c>
      <c r="J29" s="529">
        <v>1E-4</v>
      </c>
      <c r="K29" s="529">
        <v>3.0000000000000001E-3</v>
      </c>
      <c r="L29" s="465">
        <v>5</v>
      </c>
      <c r="M29" s="487">
        <v>7.78</v>
      </c>
      <c r="N29" s="465">
        <v>0.01</v>
      </c>
      <c r="O29" s="465">
        <f t="shared" si="4"/>
        <v>5.0000000000000001E-4</v>
      </c>
      <c r="P29" s="465">
        <f t="shared" ref="P29:P35" si="6">50/1000</f>
        <v>0.05</v>
      </c>
      <c r="Q29" s="465">
        <f t="shared" si="5"/>
        <v>0.02</v>
      </c>
      <c r="R29" s="465"/>
      <c r="S29" s="429">
        <v>42583</v>
      </c>
      <c r="T29" s="429"/>
      <c r="U29" s="429"/>
      <c r="V29" s="425">
        <v>2017</v>
      </c>
    </row>
    <row r="30" spans="1:22" x14ac:dyDescent="0.25">
      <c r="A30" s="312" t="s">
        <v>50</v>
      </c>
      <c r="B30" s="522">
        <v>0.02</v>
      </c>
      <c r="C30" s="525">
        <v>1E-3</v>
      </c>
      <c r="D30" s="532">
        <v>1E-4</v>
      </c>
      <c r="E30" s="487">
        <v>0.4</v>
      </c>
      <c r="F30" s="529">
        <v>1E-3</v>
      </c>
      <c r="G30" s="529">
        <v>8.9999999999999993E-3</v>
      </c>
      <c r="H30" s="529">
        <v>1E-3</v>
      </c>
      <c r="I30" s="529">
        <v>7.0000000000000001E-3</v>
      </c>
      <c r="J30" s="529">
        <v>1E-4</v>
      </c>
      <c r="K30" s="529">
        <v>2E-3</v>
      </c>
      <c r="L30" s="465">
        <v>5</v>
      </c>
      <c r="M30" s="487">
        <v>7.32</v>
      </c>
      <c r="N30" s="465">
        <v>0.01</v>
      </c>
      <c r="O30" s="465">
        <f t="shared" si="4"/>
        <v>5.0000000000000001E-4</v>
      </c>
      <c r="P30" s="465">
        <f t="shared" si="6"/>
        <v>0.05</v>
      </c>
      <c r="Q30" s="465">
        <f t="shared" si="5"/>
        <v>0.02</v>
      </c>
      <c r="R30" s="465"/>
      <c r="S30" s="429">
        <v>42614</v>
      </c>
      <c r="T30" s="429"/>
      <c r="U30" s="429"/>
      <c r="V30" s="425">
        <v>2017</v>
      </c>
    </row>
    <row r="31" spans="1:22" x14ac:dyDescent="0.25">
      <c r="A31" s="312" t="s">
        <v>50</v>
      </c>
      <c r="B31" s="522">
        <v>0.06</v>
      </c>
      <c r="C31" s="525">
        <v>1E-3</v>
      </c>
      <c r="D31" s="532">
        <v>1E-4</v>
      </c>
      <c r="E31" s="487">
        <v>0.2</v>
      </c>
      <c r="F31" s="529">
        <v>1E-3</v>
      </c>
      <c r="G31" s="529">
        <v>1.9E-2</v>
      </c>
      <c r="H31" s="529">
        <v>1E-3</v>
      </c>
      <c r="I31" s="529">
        <v>1.7999999999999999E-2</v>
      </c>
      <c r="J31" s="529">
        <v>1E-4</v>
      </c>
      <c r="K31" s="529">
        <v>5.0000000000000001E-3</v>
      </c>
      <c r="L31" s="465">
        <v>5</v>
      </c>
      <c r="M31" s="487">
        <v>7.89</v>
      </c>
      <c r="N31" s="465">
        <v>0.01</v>
      </c>
      <c r="O31" s="465">
        <f t="shared" si="4"/>
        <v>5.0000000000000001E-4</v>
      </c>
      <c r="P31" s="465">
        <f t="shared" si="6"/>
        <v>0.05</v>
      </c>
      <c r="Q31" s="465">
        <f t="shared" si="5"/>
        <v>0.02</v>
      </c>
      <c r="R31" s="465"/>
      <c r="S31" s="429">
        <v>42644</v>
      </c>
      <c r="T31" s="429"/>
      <c r="U31" s="429"/>
      <c r="V31" s="425">
        <v>2017</v>
      </c>
    </row>
    <row r="32" spans="1:22" x14ac:dyDescent="0.25">
      <c r="A32" s="312" t="s">
        <v>50</v>
      </c>
      <c r="B32" s="522">
        <v>0.21</v>
      </c>
      <c r="C32" s="525">
        <v>5.0000000000000001E-3</v>
      </c>
      <c r="D32" s="532">
        <v>1E-4</v>
      </c>
      <c r="E32" s="487">
        <v>0.2</v>
      </c>
      <c r="F32" s="529">
        <v>1E-3</v>
      </c>
      <c r="G32" s="529">
        <v>2.7E-2</v>
      </c>
      <c r="H32" s="529">
        <v>1E-3</v>
      </c>
      <c r="I32" s="529">
        <v>3.5999999999999997E-2</v>
      </c>
      <c r="J32" s="529">
        <v>1E-4</v>
      </c>
      <c r="K32" s="529">
        <v>0.01</v>
      </c>
      <c r="L32" s="465">
        <v>5</v>
      </c>
      <c r="M32" s="487">
        <v>7.94</v>
      </c>
      <c r="N32" s="465">
        <v>0.01</v>
      </c>
      <c r="O32" s="465">
        <f t="shared" si="4"/>
        <v>5.0000000000000001E-4</v>
      </c>
      <c r="P32" s="465">
        <f t="shared" si="6"/>
        <v>0.05</v>
      </c>
      <c r="Q32" s="465">
        <f t="shared" si="5"/>
        <v>0.02</v>
      </c>
      <c r="R32" s="465"/>
      <c r="S32" s="429">
        <v>42675</v>
      </c>
      <c r="T32" s="429"/>
      <c r="U32" s="429"/>
      <c r="V32" s="425">
        <v>2017</v>
      </c>
    </row>
    <row r="33" spans="1:22" x14ac:dyDescent="0.25">
      <c r="A33" s="312" t="s">
        <v>50</v>
      </c>
      <c r="B33" s="522">
        <v>0.01</v>
      </c>
      <c r="C33" s="525">
        <v>2E-3</v>
      </c>
      <c r="D33" s="532">
        <v>1E-4</v>
      </c>
      <c r="E33" s="487">
        <v>0.2</v>
      </c>
      <c r="F33" s="529">
        <v>1E-3</v>
      </c>
      <c r="G33" s="529">
        <v>1.7000000000000001E-2</v>
      </c>
      <c r="H33" s="529">
        <v>1E-3</v>
      </c>
      <c r="I33" s="529">
        <v>8.0000000000000002E-3</v>
      </c>
      <c r="J33" s="529">
        <v>1E-4</v>
      </c>
      <c r="K33" s="529">
        <v>1E-3</v>
      </c>
      <c r="L33" s="465">
        <v>5</v>
      </c>
      <c r="M33" s="487">
        <v>7.85</v>
      </c>
      <c r="N33" s="465">
        <v>0.02</v>
      </c>
      <c r="O33" s="465">
        <f t="shared" si="4"/>
        <v>5.0000000000000001E-4</v>
      </c>
      <c r="P33" s="465">
        <f t="shared" si="6"/>
        <v>0.05</v>
      </c>
      <c r="Q33" s="465">
        <f t="shared" si="5"/>
        <v>0.02</v>
      </c>
      <c r="R33" s="465"/>
      <c r="S33" s="429">
        <v>42705</v>
      </c>
      <c r="T33" s="429"/>
      <c r="U33" s="429"/>
      <c r="V33" s="425">
        <v>2017</v>
      </c>
    </row>
    <row r="34" spans="1:22" x14ac:dyDescent="0.25">
      <c r="A34" s="312" t="s">
        <v>50</v>
      </c>
      <c r="B34" s="522">
        <v>0.96</v>
      </c>
      <c r="C34" s="525">
        <v>2E-3</v>
      </c>
      <c r="D34" s="532">
        <v>1E-4</v>
      </c>
      <c r="E34" s="487">
        <v>0.2</v>
      </c>
      <c r="F34" s="529">
        <v>1E-3</v>
      </c>
      <c r="G34" s="529">
        <v>2.3E-2</v>
      </c>
      <c r="H34" s="529">
        <v>1E-3</v>
      </c>
      <c r="I34" s="529">
        <v>0.32200000000000001</v>
      </c>
      <c r="J34" s="529">
        <v>1E-4</v>
      </c>
      <c r="K34" s="529">
        <v>2.5999999999999999E-2</v>
      </c>
      <c r="L34" s="465">
        <v>5</v>
      </c>
      <c r="M34" s="487">
        <v>8.0500000000000007</v>
      </c>
      <c r="N34" s="465">
        <v>0.03</v>
      </c>
      <c r="O34" s="465">
        <f t="shared" si="4"/>
        <v>5.0000000000000001E-4</v>
      </c>
      <c r="P34" s="465">
        <f t="shared" si="6"/>
        <v>0.05</v>
      </c>
      <c r="Q34" s="465">
        <f t="shared" si="5"/>
        <v>0.02</v>
      </c>
      <c r="R34" s="465"/>
      <c r="S34" s="429">
        <v>42736</v>
      </c>
      <c r="T34" s="429"/>
      <c r="U34" s="429"/>
      <c r="V34" s="425">
        <v>2017</v>
      </c>
    </row>
    <row r="35" spans="1:22" ht="15.75" thickBot="1" x14ac:dyDescent="0.3">
      <c r="A35" s="366" t="s">
        <v>50</v>
      </c>
      <c r="B35" s="523">
        <v>0.02</v>
      </c>
      <c r="C35" s="526">
        <v>1E-3</v>
      </c>
      <c r="D35" s="533">
        <v>1E-4</v>
      </c>
      <c r="E35" s="488">
        <v>0.2</v>
      </c>
      <c r="F35" s="530">
        <v>1E-3</v>
      </c>
      <c r="G35" s="530">
        <v>3.3000000000000002E-2</v>
      </c>
      <c r="H35" s="530">
        <v>1E-3</v>
      </c>
      <c r="I35" s="530">
        <v>7.0000000000000001E-3</v>
      </c>
      <c r="J35" s="530">
        <v>1.52E-2</v>
      </c>
      <c r="K35" s="530">
        <v>7.0000000000000001E-3</v>
      </c>
      <c r="L35" s="467">
        <v>5</v>
      </c>
      <c r="M35" s="488">
        <v>8.0500000000000007</v>
      </c>
      <c r="N35" s="523">
        <v>0.1</v>
      </c>
      <c r="O35" s="467">
        <f t="shared" si="4"/>
        <v>5.0000000000000001E-4</v>
      </c>
      <c r="P35" s="467">
        <f t="shared" si="6"/>
        <v>0.05</v>
      </c>
      <c r="Q35" s="467">
        <f t="shared" si="5"/>
        <v>0.02</v>
      </c>
      <c r="R35" s="467"/>
      <c r="S35" s="496">
        <v>42767</v>
      </c>
      <c r="T35" s="496"/>
      <c r="U35" s="496"/>
      <c r="V35" s="516">
        <v>2017</v>
      </c>
    </row>
    <row r="36" spans="1:22" x14ac:dyDescent="0.25">
      <c r="A36" s="380" t="s">
        <v>150</v>
      </c>
      <c r="B36" s="535">
        <f>COUNTA(B24:B35)</f>
        <v>12</v>
      </c>
      <c r="C36" s="535">
        <f t="shared" ref="C36:Q36" si="7">COUNTA(C24:C35)</f>
        <v>12</v>
      </c>
      <c r="D36" s="535">
        <f t="shared" si="7"/>
        <v>12</v>
      </c>
      <c r="E36" s="535">
        <f t="shared" si="7"/>
        <v>12</v>
      </c>
      <c r="F36" s="535">
        <f t="shared" si="7"/>
        <v>12</v>
      </c>
      <c r="G36" s="535">
        <f t="shared" si="7"/>
        <v>12</v>
      </c>
      <c r="H36" s="535">
        <f t="shared" si="7"/>
        <v>12</v>
      </c>
      <c r="I36" s="535">
        <f t="shared" si="7"/>
        <v>12</v>
      </c>
      <c r="J36" s="535">
        <f t="shared" si="7"/>
        <v>12</v>
      </c>
      <c r="K36" s="535">
        <f t="shared" si="7"/>
        <v>12</v>
      </c>
      <c r="L36" s="535">
        <f t="shared" si="7"/>
        <v>12</v>
      </c>
      <c r="M36" s="535">
        <f t="shared" si="7"/>
        <v>12</v>
      </c>
      <c r="N36" s="535">
        <f t="shared" si="7"/>
        <v>12</v>
      </c>
      <c r="O36" s="535">
        <f t="shared" si="7"/>
        <v>12</v>
      </c>
      <c r="P36" s="535">
        <f t="shared" si="7"/>
        <v>12</v>
      </c>
      <c r="Q36" s="535">
        <f t="shared" si="7"/>
        <v>12</v>
      </c>
      <c r="R36" s="384"/>
      <c r="S36" s="401"/>
      <c r="T36" s="401"/>
      <c r="U36" s="401"/>
      <c r="V36" s="590">
        <v>2017</v>
      </c>
    </row>
    <row r="37" spans="1:22" x14ac:dyDescent="0.25">
      <c r="A37" s="372" t="s">
        <v>151</v>
      </c>
      <c r="B37" s="520">
        <f>MINA(B24:B35)</f>
        <v>0.01</v>
      </c>
      <c r="C37" s="527">
        <f t="shared" ref="C37:Q37" si="8">MINA(C24:C35)</f>
        <v>1E-3</v>
      </c>
      <c r="D37" s="518">
        <f t="shared" si="8"/>
        <v>0</v>
      </c>
      <c r="E37" s="537">
        <f t="shared" si="8"/>
        <v>0</v>
      </c>
      <c r="F37" s="519">
        <f t="shared" si="8"/>
        <v>0</v>
      </c>
      <c r="G37" s="519">
        <f t="shared" si="8"/>
        <v>8.9999999999999993E-3</v>
      </c>
      <c r="H37" s="519">
        <f t="shared" si="8"/>
        <v>0</v>
      </c>
      <c r="I37" s="519">
        <f t="shared" si="8"/>
        <v>0</v>
      </c>
      <c r="J37" s="519">
        <f t="shared" si="8"/>
        <v>0</v>
      </c>
      <c r="K37" s="519">
        <f t="shared" si="8"/>
        <v>1E-3</v>
      </c>
      <c r="L37" s="367">
        <f t="shared" si="8"/>
        <v>0</v>
      </c>
      <c r="M37" s="537">
        <f t="shared" si="8"/>
        <v>7.32</v>
      </c>
      <c r="N37" s="520">
        <f t="shared" si="8"/>
        <v>0</v>
      </c>
      <c r="O37" s="367">
        <f t="shared" si="8"/>
        <v>0</v>
      </c>
      <c r="P37" s="537">
        <f t="shared" si="8"/>
        <v>0.05</v>
      </c>
      <c r="Q37" s="537">
        <f t="shared" si="8"/>
        <v>0</v>
      </c>
      <c r="R37" s="367"/>
      <c r="S37" s="3"/>
      <c r="T37" s="3"/>
      <c r="U37" s="3"/>
      <c r="V37" s="591">
        <v>2017</v>
      </c>
    </row>
    <row r="38" spans="1:22" x14ac:dyDescent="0.25">
      <c r="A38" s="372" t="s">
        <v>152</v>
      </c>
      <c r="B38" s="520">
        <f>AVERAGEA(B24:B35)</f>
        <v>0.58916666666666651</v>
      </c>
      <c r="C38" s="527">
        <f t="shared" ref="C38:Q38" si="9">AVERAGEA(C24:C35)</f>
        <v>3.7500000000000003E-3</v>
      </c>
      <c r="D38" s="518">
        <f t="shared" si="9"/>
        <v>6.6666666666666683E-5</v>
      </c>
      <c r="E38" s="537">
        <f t="shared" si="9"/>
        <v>0.16666666666666666</v>
      </c>
      <c r="F38" s="519">
        <f t="shared" si="9"/>
        <v>7.5000000000000012E-4</v>
      </c>
      <c r="G38" s="519">
        <f t="shared" si="9"/>
        <v>6.458333333333334E-2</v>
      </c>
      <c r="H38" s="519">
        <f t="shared" si="9"/>
        <v>1.0000000000000002E-3</v>
      </c>
      <c r="I38" s="519">
        <f t="shared" si="9"/>
        <v>5.1499999999999997E-2</v>
      </c>
      <c r="J38" s="519">
        <f t="shared" si="9"/>
        <v>1.325E-3</v>
      </c>
      <c r="K38" s="519">
        <f t="shared" si="9"/>
        <v>6.0916666666666675E-2</v>
      </c>
      <c r="L38" s="520">
        <f t="shared" si="9"/>
        <v>3.3333333333333335</v>
      </c>
      <c r="M38" s="537">
        <f t="shared" si="9"/>
        <v>7.9291666666666663</v>
      </c>
      <c r="N38" s="520">
        <f t="shared" si="9"/>
        <v>2.416666666666667E-2</v>
      </c>
      <c r="O38" s="518">
        <f t="shared" si="9"/>
        <v>3.3333333333333332E-4</v>
      </c>
      <c r="P38" s="537">
        <f t="shared" si="9"/>
        <v>90.979166666666643</v>
      </c>
      <c r="Q38" s="537">
        <f t="shared" si="9"/>
        <v>4.1800000000000024</v>
      </c>
      <c r="R38" s="367"/>
      <c r="S38" s="3"/>
      <c r="T38" s="3"/>
      <c r="U38" s="3"/>
      <c r="V38" s="591">
        <v>2017</v>
      </c>
    </row>
    <row r="39" spans="1:22" ht="15.75" thickBot="1" x14ac:dyDescent="0.3">
      <c r="A39" s="381" t="s">
        <v>153</v>
      </c>
      <c r="B39" s="524">
        <f>MAXA(B24:B35)</f>
        <v>2.76</v>
      </c>
      <c r="C39" s="528">
        <f t="shared" ref="C39:Q39" si="10">MAXA(C24:C35)</f>
        <v>1.0999999999999999E-2</v>
      </c>
      <c r="D39" s="534">
        <f t="shared" si="10"/>
        <v>1E-4</v>
      </c>
      <c r="E39" s="538">
        <f t="shared" si="10"/>
        <v>0.4</v>
      </c>
      <c r="F39" s="531">
        <f t="shared" si="10"/>
        <v>2E-3</v>
      </c>
      <c r="G39" s="531">
        <f t="shared" si="10"/>
        <v>0.38200000000000001</v>
      </c>
      <c r="H39" s="531">
        <f t="shared" si="10"/>
        <v>2E-3</v>
      </c>
      <c r="I39" s="531">
        <f t="shared" si="10"/>
        <v>0.32200000000000001</v>
      </c>
      <c r="J39" s="531">
        <f t="shared" si="10"/>
        <v>1.52E-2</v>
      </c>
      <c r="K39" s="531">
        <f t="shared" si="10"/>
        <v>0.35</v>
      </c>
      <c r="L39" s="386">
        <f t="shared" si="10"/>
        <v>5</v>
      </c>
      <c r="M39" s="538">
        <f t="shared" si="10"/>
        <v>8.3000000000000007</v>
      </c>
      <c r="N39" s="524">
        <f t="shared" si="10"/>
        <v>0.1</v>
      </c>
      <c r="O39" s="386">
        <f t="shared" si="10"/>
        <v>5.0000000000000001E-4</v>
      </c>
      <c r="P39" s="538">
        <f t="shared" si="10"/>
        <v>570</v>
      </c>
      <c r="Q39" s="538">
        <f t="shared" si="10"/>
        <v>30</v>
      </c>
      <c r="R39" s="386"/>
      <c r="S39" s="198"/>
      <c r="T39" s="198"/>
      <c r="U39" s="198"/>
      <c r="V39" s="592">
        <v>2017</v>
      </c>
    </row>
    <row r="40" spans="1:22" x14ac:dyDescent="0.25">
      <c r="A40" s="593" t="s">
        <v>50</v>
      </c>
      <c r="B40" s="435">
        <v>0.17</v>
      </c>
      <c r="C40" s="435">
        <v>1.2E-2</v>
      </c>
      <c r="D40" s="435">
        <v>1E-4</v>
      </c>
      <c r="E40" s="435">
        <v>1</v>
      </c>
      <c r="F40" s="435">
        <v>2E-3</v>
      </c>
      <c r="G40" s="435">
        <v>4.3999999999999997E-2</v>
      </c>
      <c r="H40" s="435">
        <v>1E-3</v>
      </c>
      <c r="I40" s="435">
        <v>1.0999999999999999E-2</v>
      </c>
      <c r="J40" s="435">
        <v>1E-4</v>
      </c>
      <c r="K40" s="435">
        <v>0.152</v>
      </c>
      <c r="L40" s="435">
        <v>5</v>
      </c>
      <c r="M40" s="577">
        <v>8.23</v>
      </c>
      <c r="N40" s="435">
        <v>0.01</v>
      </c>
      <c r="O40" s="435">
        <v>5.0000000000000001E-4</v>
      </c>
      <c r="P40" s="435">
        <v>0.36</v>
      </c>
      <c r="Q40" s="435">
        <v>0.02</v>
      </c>
      <c r="R40" s="182"/>
      <c r="S40" s="594">
        <v>43160</v>
      </c>
      <c r="T40" s="182"/>
      <c r="U40" s="182"/>
      <c r="V40" s="595">
        <v>2018</v>
      </c>
    </row>
    <row r="41" spans="1:22" x14ac:dyDescent="0.25">
      <c r="A41" s="366" t="s">
        <v>50</v>
      </c>
      <c r="B41" s="363">
        <v>7.0000000000000007E-2</v>
      </c>
      <c r="C41" s="363">
        <v>6.0000000000000001E-3</v>
      </c>
      <c r="D41" s="363">
        <v>1E-4</v>
      </c>
      <c r="E41" s="363">
        <v>1</v>
      </c>
      <c r="F41" s="363">
        <v>2E-3</v>
      </c>
      <c r="G41" s="363">
        <v>3.5999999999999997E-2</v>
      </c>
      <c r="H41" s="363">
        <v>1E-3</v>
      </c>
      <c r="I41" s="363">
        <v>2.4E-2</v>
      </c>
      <c r="J41" s="363">
        <v>1E-4</v>
      </c>
      <c r="K41" s="363">
        <v>0.20799999999999999</v>
      </c>
      <c r="L41" s="363">
        <v>5</v>
      </c>
      <c r="M41" s="573">
        <v>8.1300000000000008</v>
      </c>
      <c r="N41" s="363">
        <v>0.06</v>
      </c>
      <c r="O41" s="363">
        <v>5.0000000000000001E-4</v>
      </c>
      <c r="P41" s="363">
        <v>0.77</v>
      </c>
      <c r="Q41" s="363">
        <v>0.02</v>
      </c>
      <c r="R41" s="3"/>
      <c r="S41" s="587">
        <v>43191</v>
      </c>
      <c r="T41" s="3"/>
      <c r="U41" s="3"/>
      <c r="V41" s="43">
        <v>2018</v>
      </c>
    </row>
    <row r="42" spans="1:22" x14ac:dyDescent="0.25">
      <c r="A42" s="366" t="s">
        <v>50</v>
      </c>
      <c r="B42" s="363">
        <v>11.9</v>
      </c>
      <c r="C42" s="363">
        <v>6.0000000000000001E-3</v>
      </c>
      <c r="D42" s="363">
        <v>1E-4</v>
      </c>
      <c r="E42" s="363">
        <v>0.2</v>
      </c>
      <c r="F42" s="363">
        <v>1.2E-2</v>
      </c>
      <c r="G42" s="363">
        <v>0.04</v>
      </c>
      <c r="H42" s="363">
        <v>4.0000000000000001E-3</v>
      </c>
      <c r="I42" s="363">
        <v>0.17100000000000001</v>
      </c>
      <c r="J42" s="363">
        <v>1E-4</v>
      </c>
      <c r="K42" s="363">
        <v>1.0999999999999999E-2</v>
      </c>
      <c r="L42" s="363">
        <v>5</v>
      </c>
      <c r="M42" s="573">
        <v>8.35</v>
      </c>
      <c r="N42" s="363">
        <v>0.16</v>
      </c>
      <c r="O42" s="363">
        <v>3.8E-3</v>
      </c>
      <c r="P42" s="363">
        <v>0.96</v>
      </c>
      <c r="Q42" s="363">
        <v>0.04</v>
      </c>
      <c r="R42" s="3"/>
      <c r="S42" s="587">
        <v>43221</v>
      </c>
      <c r="T42" s="3"/>
      <c r="U42" s="3"/>
      <c r="V42" s="43">
        <v>2018</v>
      </c>
    </row>
    <row r="43" spans="1:22" x14ac:dyDescent="0.25">
      <c r="A43" s="366" t="s">
        <v>50</v>
      </c>
      <c r="B43" s="363">
        <v>14.3</v>
      </c>
      <c r="C43" s="363">
        <v>1.9E-2</v>
      </c>
      <c r="D43" s="363">
        <v>1E-4</v>
      </c>
      <c r="E43" s="363">
        <v>1</v>
      </c>
      <c r="F43" s="363">
        <v>2E-3</v>
      </c>
      <c r="G43" s="363">
        <v>2.9000000000000001E-2</v>
      </c>
      <c r="H43" s="363">
        <v>8.9999999999999993E-3</v>
      </c>
      <c r="I43" s="363">
        <v>3.4000000000000002E-2</v>
      </c>
      <c r="J43" s="363">
        <v>1E-4</v>
      </c>
      <c r="K43" s="363">
        <v>3.3000000000000002E-2</v>
      </c>
      <c r="L43" s="363">
        <v>5</v>
      </c>
      <c r="M43" s="573">
        <v>8.16</v>
      </c>
      <c r="N43" s="363">
        <v>0.01</v>
      </c>
      <c r="O43" s="363">
        <v>5.0000000000000001E-4</v>
      </c>
      <c r="P43" s="363">
        <v>1.1439999999999999</v>
      </c>
      <c r="Q43" s="363">
        <v>0.02</v>
      </c>
      <c r="R43" s="3"/>
      <c r="S43" s="587">
        <v>43252</v>
      </c>
      <c r="T43" s="3"/>
      <c r="U43" s="3"/>
      <c r="V43" s="43">
        <v>2018</v>
      </c>
    </row>
    <row r="44" spans="1:22" x14ac:dyDescent="0.25">
      <c r="A44" s="366" t="s">
        <v>50</v>
      </c>
      <c r="B44" s="363">
        <v>27.2</v>
      </c>
      <c r="C44" s="363">
        <v>1.2999999999999999E-2</v>
      </c>
      <c r="D44" s="363">
        <v>1E-4</v>
      </c>
      <c r="E44" s="363">
        <v>0.02</v>
      </c>
      <c r="F44" s="363">
        <v>2E-3</v>
      </c>
      <c r="G44" s="363">
        <v>0.04</v>
      </c>
      <c r="H44" s="363">
        <v>6.0000000000000001E-3</v>
      </c>
      <c r="I44" s="363">
        <v>5.2999999999999999E-2</v>
      </c>
      <c r="J44" s="363">
        <v>1E-4</v>
      </c>
      <c r="K44" s="363">
        <v>3.4000000000000002E-2</v>
      </c>
      <c r="L44" s="363">
        <v>7</v>
      </c>
      <c r="M44" s="573">
        <v>7.75</v>
      </c>
      <c r="N44" s="363">
        <v>0.01</v>
      </c>
      <c r="O44" s="363">
        <v>5.0000000000000001E-4</v>
      </c>
      <c r="P44" s="363">
        <v>1.1100000000000001</v>
      </c>
      <c r="Q44" s="363">
        <v>0.02</v>
      </c>
      <c r="R44" s="3"/>
      <c r="S44" s="587">
        <v>43282</v>
      </c>
      <c r="T44" s="3"/>
      <c r="U44" s="3"/>
      <c r="V44" s="43">
        <v>2018</v>
      </c>
    </row>
    <row r="45" spans="1:22" x14ac:dyDescent="0.25">
      <c r="A45" s="366" t="s">
        <v>50</v>
      </c>
      <c r="B45" s="363">
        <v>6.91</v>
      </c>
      <c r="C45" s="363">
        <v>6.0000000000000001E-3</v>
      </c>
      <c r="D45" s="363">
        <v>2.9999999999999997E-4</v>
      </c>
      <c r="E45" s="363">
        <v>0.31</v>
      </c>
      <c r="F45" s="363">
        <v>2E-3</v>
      </c>
      <c r="G45" s="363">
        <v>2.7E-2</v>
      </c>
      <c r="H45" s="363">
        <v>6.0000000000000001E-3</v>
      </c>
      <c r="I45" s="363">
        <v>0.27200000000000002</v>
      </c>
      <c r="J45" s="363">
        <v>1E-4</v>
      </c>
      <c r="K45" s="363">
        <v>0.02</v>
      </c>
      <c r="L45" s="363">
        <v>5</v>
      </c>
      <c r="M45" s="573">
        <v>7.51</v>
      </c>
      <c r="N45" s="363">
        <v>0.45</v>
      </c>
      <c r="O45" s="363">
        <v>5.0000000000000001E-4</v>
      </c>
      <c r="P45" s="363">
        <v>0.72</v>
      </c>
      <c r="Q45" s="363">
        <v>0.02</v>
      </c>
      <c r="R45" s="3"/>
      <c r="S45" s="587">
        <v>43313</v>
      </c>
      <c r="T45" s="3"/>
      <c r="U45" s="3"/>
      <c r="V45" s="43">
        <v>2018</v>
      </c>
    </row>
    <row r="46" spans="1:22" x14ac:dyDescent="0.25">
      <c r="A46" s="366" t="s">
        <v>50</v>
      </c>
      <c r="B46" s="363">
        <v>20.6</v>
      </c>
      <c r="C46" s="363">
        <v>3.0000000000000001E-3</v>
      </c>
      <c r="D46" s="363">
        <v>1E-4</v>
      </c>
      <c r="E46" s="363">
        <v>0.06</v>
      </c>
      <c r="F46" s="363">
        <v>3.0000000000000001E-3</v>
      </c>
      <c r="G46" s="363">
        <v>0.35599999999999998</v>
      </c>
      <c r="H46" s="363">
        <v>1E-3</v>
      </c>
      <c r="I46" s="363">
        <v>2.9000000000000001E-2</v>
      </c>
      <c r="J46" s="363">
        <v>1E-4</v>
      </c>
      <c r="K46" s="363">
        <v>4.2000000000000003E-2</v>
      </c>
      <c r="L46" s="363">
        <v>5</v>
      </c>
      <c r="M46" s="573">
        <v>7.76</v>
      </c>
      <c r="N46" s="363">
        <v>0.02</v>
      </c>
      <c r="O46" s="363">
        <v>5.0000000000000001E-4</v>
      </c>
      <c r="P46" s="363">
        <v>0.05</v>
      </c>
      <c r="Q46" s="363">
        <v>0.02</v>
      </c>
      <c r="R46" s="3"/>
      <c r="S46" s="587">
        <v>43344</v>
      </c>
      <c r="T46" s="3"/>
      <c r="U46" s="3"/>
      <c r="V46" s="43">
        <v>2018</v>
      </c>
    </row>
    <row r="47" spans="1:22" x14ac:dyDescent="0.25">
      <c r="A47" s="366" t="s">
        <v>50</v>
      </c>
      <c r="B47" s="363">
        <v>32</v>
      </c>
      <c r="C47" s="363">
        <v>3.0000000000000001E-3</v>
      </c>
      <c r="D47" s="363">
        <v>1E-4</v>
      </c>
      <c r="E47" s="363">
        <v>0.2</v>
      </c>
      <c r="F47" s="363">
        <v>3.0000000000000001E-3</v>
      </c>
      <c r="G47" s="363">
        <v>0.41899999999999998</v>
      </c>
      <c r="H47" s="363">
        <v>1.7000000000000001E-2</v>
      </c>
      <c r="I47" s="363">
        <v>0.17399999999999999</v>
      </c>
      <c r="J47" s="363">
        <v>1E-4</v>
      </c>
      <c r="K47" s="363">
        <v>8.5999999999999993E-2</v>
      </c>
      <c r="L47" s="363">
        <v>5</v>
      </c>
      <c r="M47" s="573">
        <v>8.09</v>
      </c>
      <c r="N47" s="363">
        <v>0.03</v>
      </c>
      <c r="O47" s="363">
        <v>5.0000000000000001E-4</v>
      </c>
      <c r="P47" s="363">
        <v>0.91</v>
      </c>
      <c r="Q47" s="363">
        <v>0.02</v>
      </c>
      <c r="R47" s="3"/>
      <c r="S47" s="587">
        <v>43374</v>
      </c>
      <c r="T47" s="3"/>
      <c r="U47" s="3"/>
      <c r="V47" s="43">
        <v>2018</v>
      </c>
    </row>
    <row r="48" spans="1:22" x14ac:dyDescent="0.25">
      <c r="A48" s="366" t="s">
        <v>50</v>
      </c>
      <c r="B48" s="363">
        <v>0.2</v>
      </c>
      <c r="C48" s="363">
        <v>1E-3</v>
      </c>
      <c r="D48" s="363">
        <v>1E-4</v>
      </c>
      <c r="E48" s="363">
        <v>0.21</v>
      </c>
      <c r="F48" s="363">
        <v>1E-3</v>
      </c>
      <c r="G48" s="363">
        <v>0.307</v>
      </c>
      <c r="H48" s="363">
        <v>5.0000000000000001E-3</v>
      </c>
      <c r="I48" s="363">
        <v>1.6E-2</v>
      </c>
      <c r="J48" s="363">
        <v>1E-4</v>
      </c>
      <c r="K48" s="363">
        <v>7.0000000000000001E-3</v>
      </c>
      <c r="L48" s="363">
        <v>5</v>
      </c>
      <c r="M48" s="573">
        <v>8.0299999999999994</v>
      </c>
      <c r="N48" s="363">
        <v>0.01</v>
      </c>
      <c r="O48" s="363">
        <v>5.0000000000000001E-4</v>
      </c>
      <c r="P48" s="363">
        <v>0.05</v>
      </c>
      <c r="Q48" s="363">
        <v>0.02</v>
      </c>
      <c r="R48" s="3"/>
      <c r="S48" s="587">
        <v>43405</v>
      </c>
      <c r="T48" s="3"/>
      <c r="U48" s="3"/>
      <c r="V48" s="43">
        <v>2018</v>
      </c>
    </row>
    <row r="49" spans="1:22" x14ac:dyDescent="0.25">
      <c r="A49" s="366" t="s">
        <v>50</v>
      </c>
      <c r="B49" s="363">
        <v>0.09</v>
      </c>
      <c r="C49" s="363">
        <v>8.9999999999999993E-3</v>
      </c>
      <c r="D49" s="363">
        <v>1E-4</v>
      </c>
      <c r="E49" s="363">
        <v>0.2</v>
      </c>
      <c r="F49" s="363">
        <v>6.0000000000000001E-3</v>
      </c>
      <c r="G49" s="363">
        <v>2.5000000000000001E-2</v>
      </c>
      <c r="H49" s="363">
        <v>1E-3</v>
      </c>
      <c r="I49" s="363">
        <v>4.2999999999999997E-2</v>
      </c>
      <c r="J49" s="363">
        <v>1E-4</v>
      </c>
      <c r="K49" s="363">
        <v>6.6000000000000003E-2</v>
      </c>
      <c r="L49" s="363">
        <v>6</v>
      </c>
      <c r="M49" s="573">
        <v>8.16</v>
      </c>
      <c r="N49" s="363">
        <v>0.03</v>
      </c>
      <c r="O49" s="363">
        <v>5.0000000000000001E-4</v>
      </c>
      <c r="P49" s="363">
        <v>1.72</v>
      </c>
      <c r="Q49" s="363">
        <v>0.02</v>
      </c>
      <c r="R49" s="3"/>
      <c r="S49" s="587">
        <v>43435</v>
      </c>
      <c r="T49" s="3"/>
      <c r="U49" s="3"/>
      <c r="V49" s="43">
        <v>2018</v>
      </c>
    </row>
    <row r="50" spans="1:22" x14ac:dyDescent="0.25">
      <c r="A50" s="366" t="s">
        <v>50</v>
      </c>
      <c r="B50" s="363">
        <v>0.76</v>
      </c>
      <c r="C50" s="363">
        <v>1E-3</v>
      </c>
      <c r="D50" s="363">
        <v>1E-4</v>
      </c>
      <c r="E50" s="363">
        <v>0.2</v>
      </c>
      <c r="F50" s="363">
        <v>2E-3</v>
      </c>
      <c r="G50" s="363">
        <v>2.5000000000000001E-2</v>
      </c>
      <c r="H50" s="363">
        <v>2E-3</v>
      </c>
      <c r="I50" s="363">
        <v>2.1999999999999999E-2</v>
      </c>
      <c r="J50" s="363">
        <v>1E-4</v>
      </c>
      <c r="K50" s="363">
        <v>3.0000000000000001E-3</v>
      </c>
      <c r="L50" s="363">
        <v>5</v>
      </c>
      <c r="M50" s="573">
        <v>7.46</v>
      </c>
      <c r="N50" s="363">
        <v>0.01</v>
      </c>
      <c r="O50" s="363">
        <v>5.0000000000000001E-4</v>
      </c>
      <c r="P50" s="363">
        <v>0.23</v>
      </c>
      <c r="Q50" s="363">
        <v>0.02</v>
      </c>
      <c r="R50" s="3"/>
      <c r="S50" s="587">
        <v>43466</v>
      </c>
      <c r="T50" s="3"/>
      <c r="U50" s="3"/>
      <c r="V50" s="43">
        <v>2018</v>
      </c>
    </row>
    <row r="51" spans="1:22" ht="15.75" thickBot="1" x14ac:dyDescent="0.3">
      <c r="A51" s="366" t="s">
        <v>50</v>
      </c>
      <c r="B51" s="436">
        <v>1.24</v>
      </c>
      <c r="C51" s="436">
        <v>1E-3</v>
      </c>
      <c r="D51" s="436">
        <v>1E-4</v>
      </c>
      <c r="E51" s="436">
        <v>0.2</v>
      </c>
      <c r="F51" s="436">
        <v>5.0000000000000001E-3</v>
      </c>
      <c r="G51" s="436">
        <v>2.7E-2</v>
      </c>
      <c r="H51" s="436">
        <v>3.0000000000000001E-3</v>
      </c>
      <c r="I51" s="436">
        <v>2.7E-2</v>
      </c>
      <c r="J51" s="436">
        <v>1E-4</v>
      </c>
      <c r="K51" s="436">
        <v>6.0000000000000001E-3</v>
      </c>
      <c r="L51" s="436">
        <v>5</v>
      </c>
      <c r="M51" s="579">
        <v>7.41</v>
      </c>
      <c r="N51" s="436">
        <v>0.03</v>
      </c>
      <c r="O51" s="436">
        <v>5.0000000000000001E-4</v>
      </c>
      <c r="P51" s="436">
        <v>0.21</v>
      </c>
      <c r="Q51" s="436">
        <v>0.02</v>
      </c>
      <c r="R51" s="397"/>
      <c r="S51" s="588">
        <v>43497</v>
      </c>
      <c r="T51" s="397"/>
      <c r="U51" s="397"/>
      <c r="V51" s="589">
        <v>2018</v>
      </c>
    </row>
    <row r="52" spans="1:22" x14ac:dyDescent="0.25">
      <c r="A52" s="380" t="s">
        <v>150</v>
      </c>
      <c r="B52" s="535">
        <f>COUNTA(B40:B51)</f>
        <v>12</v>
      </c>
      <c r="C52" s="535">
        <f t="shared" ref="C52:Q52" si="11">COUNTA(C40:C51)</f>
        <v>12</v>
      </c>
      <c r="D52" s="535">
        <f t="shared" si="11"/>
        <v>12</v>
      </c>
      <c r="E52" s="535">
        <f t="shared" si="11"/>
        <v>12</v>
      </c>
      <c r="F52" s="535">
        <f t="shared" si="11"/>
        <v>12</v>
      </c>
      <c r="G52" s="535">
        <f t="shared" si="11"/>
        <v>12</v>
      </c>
      <c r="H52" s="535">
        <f>COUNTA(H40:H51)</f>
        <v>12</v>
      </c>
      <c r="I52" s="535">
        <f t="shared" si="11"/>
        <v>12</v>
      </c>
      <c r="J52" s="535">
        <f t="shared" si="11"/>
        <v>12</v>
      </c>
      <c r="K52" s="535">
        <f t="shared" si="11"/>
        <v>12</v>
      </c>
      <c r="L52" s="535">
        <f t="shared" si="11"/>
        <v>12</v>
      </c>
      <c r="M52" s="535">
        <f t="shared" si="11"/>
        <v>12</v>
      </c>
      <c r="N52" s="535">
        <f t="shared" si="11"/>
        <v>12</v>
      </c>
      <c r="O52" s="535">
        <f t="shared" si="11"/>
        <v>12</v>
      </c>
      <c r="P52" s="535">
        <f t="shared" si="11"/>
        <v>12</v>
      </c>
      <c r="Q52" s="535">
        <f t="shared" si="11"/>
        <v>12</v>
      </c>
      <c r="R52" s="384"/>
      <c r="S52" s="401"/>
      <c r="T52" s="401"/>
      <c r="U52" s="401"/>
      <c r="V52" s="590">
        <v>2018</v>
      </c>
    </row>
    <row r="53" spans="1:22" x14ac:dyDescent="0.25">
      <c r="A53" s="372" t="s">
        <v>151</v>
      </c>
      <c r="B53" s="520">
        <f>MINA(B40:B51)</f>
        <v>7.0000000000000007E-2</v>
      </c>
      <c r="C53" s="527">
        <f t="shared" ref="C53:Q53" si="12">MINA(C40:C51)</f>
        <v>1E-3</v>
      </c>
      <c r="D53" s="518">
        <f t="shared" si="12"/>
        <v>1E-4</v>
      </c>
      <c r="E53" s="537">
        <f t="shared" si="12"/>
        <v>0.02</v>
      </c>
      <c r="F53" s="519">
        <f t="shared" si="12"/>
        <v>1E-3</v>
      </c>
      <c r="G53" s="519">
        <f t="shared" si="12"/>
        <v>2.5000000000000001E-2</v>
      </c>
      <c r="H53" s="519">
        <f>MINA(H40:H51)</f>
        <v>1E-3</v>
      </c>
      <c r="I53" s="519">
        <f t="shared" si="12"/>
        <v>1.0999999999999999E-2</v>
      </c>
      <c r="J53" s="518">
        <f t="shared" si="12"/>
        <v>1E-4</v>
      </c>
      <c r="K53" s="519">
        <f t="shared" si="12"/>
        <v>3.0000000000000001E-3</v>
      </c>
      <c r="L53" s="367">
        <f t="shared" si="12"/>
        <v>5</v>
      </c>
      <c r="M53" s="537">
        <f t="shared" si="12"/>
        <v>7.41</v>
      </c>
      <c r="N53" s="520">
        <f t="shared" si="12"/>
        <v>0.01</v>
      </c>
      <c r="O53" s="367">
        <f t="shared" si="12"/>
        <v>5.0000000000000001E-4</v>
      </c>
      <c r="P53" s="537">
        <f t="shared" si="12"/>
        <v>0.05</v>
      </c>
      <c r="Q53" s="537">
        <f t="shared" si="12"/>
        <v>0.02</v>
      </c>
      <c r="R53" s="367"/>
      <c r="S53" s="3"/>
      <c r="T53" s="3"/>
      <c r="U53" s="3"/>
      <c r="V53" s="591">
        <v>2018</v>
      </c>
    </row>
    <row r="54" spans="1:22" x14ac:dyDescent="0.25">
      <c r="A54" s="372" t="s">
        <v>152</v>
      </c>
      <c r="B54" s="520">
        <f>AVERAGEA(B40:B51)</f>
        <v>9.620000000000001</v>
      </c>
      <c r="C54" s="527">
        <f t="shared" ref="C54:Q54" si="13">AVERAGEA(C40:C51)</f>
        <v>6.6666666666666654E-3</v>
      </c>
      <c r="D54" s="518">
        <f t="shared" si="13"/>
        <v>1.1666666666666668E-4</v>
      </c>
      <c r="E54" s="537">
        <f t="shared" si="13"/>
        <v>0.38333333333333347</v>
      </c>
      <c r="F54" s="519">
        <f t="shared" si="13"/>
        <v>3.5000000000000001E-3</v>
      </c>
      <c r="G54" s="519">
        <f t="shared" si="13"/>
        <v>0.1145833333333333</v>
      </c>
      <c r="H54" s="519">
        <f>AVERAGEA(H40:H51)</f>
        <v>4.6666666666666671E-3</v>
      </c>
      <c r="I54" s="519">
        <f t="shared" si="13"/>
        <v>7.3000000000000009E-2</v>
      </c>
      <c r="J54" s="518">
        <f t="shared" si="13"/>
        <v>1.0000000000000003E-4</v>
      </c>
      <c r="K54" s="519">
        <f t="shared" si="13"/>
        <v>5.566666666666667E-2</v>
      </c>
      <c r="L54" s="520">
        <f t="shared" si="13"/>
        <v>5.25</v>
      </c>
      <c r="M54" s="537">
        <f t="shared" si="13"/>
        <v>7.919999999999999</v>
      </c>
      <c r="N54" s="520">
        <f t="shared" si="13"/>
        <v>6.9166666666666668E-2</v>
      </c>
      <c r="O54" s="518">
        <f t="shared" si="13"/>
        <v>7.7500000000000041E-4</v>
      </c>
      <c r="P54" s="537">
        <f t="shared" si="13"/>
        <v>0.6861666666666667</v>
      </c>
      <c r="Q54" s="537">
        <f t="shared" si="13"/>
        <v>2.1666666666666664E-2</v>
      </c>
      <c r="R54" s="367"/>
      <c r="S54" s="3"/>
      <c r="T54" s="3"/>
      <c r="U54" s="3"/>
      <c r="V54" s="591">
        <v>2018</v>
      </c>
    </row>
    <row r="55" spans="1:22" ht="15.75" thickBot="1" x14ac:dyDescent="0.3">
      <c r="A55" s="381" t="s">
        <v>153</v>
      </c>
      <c r="B55" s="524">
        <f>MAXA(B40:B51)</f>
        <v>32</v>
      </c>
      <c r="C55" s="528">
        <f t="shared" ref="C55:Q55" si="14">MAXA(C40:C51)</f>
        <v>1.9E-2</v>
      </c>
      <c r="D55" s="534">
        <f t="shared" si="14"/>
        <v>2.9999999999999997E-4</v>
      </c>
      <c r="E55" s="538">
        <f t="shared" si="14"/>
        <v>1</v>
      </c>
      <c r="F55" s="531">
        <f t="shared" si="14"/>
        <v>1.2E-2</v>
      </c>
      <c r="G55" s="531">
        <f t="shared" si="14"/>
        <v>0.41899999999999998</v>
      </c>
      <c r="H55" s="531">
        <f t="shared" si="14"/>
        <v>1.7000000000000001E-2</v>
      </c>
      <c r="I55" s="531">
        <f t="shared" si="14"/>
        <v>0.27200000000000002</v>
      </c>
      <c r="J55" s="534">
        <f t="shared" si="14"/>
        <v>1E-4</v>
      </c>
      <c r="K55" s="531">
        <f t="shared" si="14"/>
        <v>0.20799999999999999</v>
      </c>
      <c r="L55" s="386">
        <f t="shared" si="14"/>
        <v>7</v>
      </c>
      <c r="M55" s="538">
        <f t="shared" si="14"/>
        <v>8.35</v>
      </c>
      <c r="N55" s="524">
        <f t="shared" si="14"/>
        <v>0.45</v>
      </c>
      <c r="O55" s="386">
        <f t="shared" si="14"/>
        <v>3.8E-3</v>
      </c>
      <c r="P55" s="538">
        <f t="shared" si="14"/>
        <v>1.72</v>
      </c>
      <c r="Q55" s="538">
        <f t="shared" si="14"/>
        <v>0.04</v>
      </c>
      <c r="R55" s="386"/>
      <c r="S55" s="198"/>
      <c r="T55" s="198"/>
      <c r="U55" s="198"/>
      <c r="V55" s="592">
        <v>2018</v>
      </c>
    </row>
    <row r="57" spans="1:22" x14ac:dyDescent="0.25">
      <c r="A57" s="617" t="s">
        <v>232</v>
      </c>
    </row>
  </sheetData>
  <hyperlinks>
    <hyperlink ref="B4" r:id="rId1" display="http://www.epa.nsw.gov.au/prpoeoapp/ViewPOEOLicence.aspx?DOCID=110819&amp;SYSUID=1&amp;LICID=1027" xr:uid="{00000000-0004-0000-0C00-000000000000}"/>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4"/>
  <sheetViews>
    <sheetView topLeftCell="A7" zoomScale="110" zoomScaleNormal="110" workbookViewId="0">
      <selection activeCell="A5" sqref="A5"/>
    </sheetView>
  </sheetViews>
  <sheetFormatPr defaultRowHeight="15" x14ac:dyDescent="0.25"/>
  <cols>
    <col min="1" max="1" width="28" customWidth="1"/>
  </cols>
  <sheetData>
    <row r="1" spans="1:2" x14ac:dyDescent="0.25">
      <c r="A1" s="2" t="s">
        <v>0</v>
      </c>
      <c r="B1" t="s">
        <v>27</v>
      </c>
    </row>
    <row r="2" spans="1:2" x14ac:dyDescent="0.25">
      <c r="A2" s="2" t="s">
        <v>1</v>
      </c>
      <c r="B2" t="s">
        <v>109</v>
      </c>
    </row>
    <row r="3" spans="1:2" x14ac:dyDescent="0.25">
      <c r="A3" s="2" t="s">
        <v>2</v>
      </c>
      <c r="B3" t="s">
        <v>28</v>
      </c>
    </row>
    <row r="4" spans="1:2" x14ac:dyDescent="0.25">
      <c r="A4" s="2" t="s">
        <v>3</v>
      </c>
      <c r="B4" s="1" t="s">
        <v>211</v>
      </c>
    </row>
  </sheetData>
  <hyperlinks>
    <hyperlink ref="B4" r:id="rId1" display="http://www.epa.nsw.gov.au/prpoeoapp/ViewPOEOLicence.aspx?DOCID=110819&amp;SYSUID=1&amp;LICID=1027" xr:uid="{00000000-0004-0000-0D00-000000000000}"/>
  </hyperlinks>
  <pageMargins left="0.11811023622047245" right="0.11811023622047245" top="0.15748031496062992" bottom="0.15748031496062992" header="0.31496062992125984" footer="0.31496062992125984"/>
  <pageSetup paperSize="8"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02"/>
  <sheetViews>
    <sheetView zoomScale="85" zoomScaleNormal="85" workbookViewId="0">
      <pane ySplit="7" topLeftCell="A8" activePane="bottomLeft" state="frozen"/>
      <selection pane="bottomLeft" activeCell="C9" sqref="C9"/>
    </sheetView>
  </sheetViews>
  <sheetFormatPr defaultRowHeight="15" x14ac:dyDescent="0.25"/>
  <cols>
    <col min="1" max="1" width="20.28515625" customWidth="1"/>
    <col min="2" max="2" width="21.85546875" customWidth="1"/>
    <col min="3" max="3" width="27.140625" bestFit="1" customWidth="1"/>
    <col min="4" max="4" width="51.5703125" customWidth="1"/>
    <col min="5" max="5" width="17.140625" bestFit="1" customWidth="1"/>
    <col min="6" max="6" width="18.7109375" style="139" bestFit="1" customWidth="1"/>
    <col min="7" max="7" width="13.7109375" bestFit="1" customWidth="1"/>
    <col min="8" max="8" width="17.7109375" bestFit="1" customWidth="1"/>
    <col min="9" max="9" width="10.140625" customWidth="1"/>
    <col min="10" max="10" width="11.5703125" customWidth="1"/>
    <col min="11" max="11" width="13.7109375" bestFit="1" customWidth="1"/>
    <col min="12" max="12" width="14.28515625" bestFit="1" customWidth="1"/>
    <col min="13" max="13" width="14.5703125" bestFit="1" customWidth="1"/>
    <col min="14" max="14" width="27.140625" bestFit="1" customWidth="1"/>
    <col min="15" max="15" width="27.85546875" bestFit="1" customWidth="1"/>
    <col min="16" max="16" width="4.42578125" customWidth="1"/>
    <col min="17" max="17" width="8" customWidth="1"/>
    <col min="18" max="18" width="5.7109375" customWidth="1"/>
    <col min="19" max="19" width="5.85546875" customWidth="1"/>
    <col min="21" max="21" width="11" customWidth="1"/>
  </cols>
  <sheetData>
    <row r="1" spans="1:15" x14ac:dyDescent="0.25">
      <c r="A1" s="2" t="s">
        <v>0</v>
      </c>
      <c r="B1" t="s">
        <v>27</v>
      </c>
      <c r="F1"/>
    </row>
    <row r="2" spans="1:15" x14ac:dyDescent="0.25">
      <c r="A2" s="2" t="s">
        <v>1</v>
      </c>
      <c r="B2" t="s">
        <v>109</v>
      </c>
      <c r="F2"/>
    </row>
    <row r="3" spans="1:15" x14ac:dyDescent="0.25">
      <c r="A3" s="2" t="s">
        <v>2</v>
      </c>
      <c r="B3" t="s">
        <v>28</v>
      </c>
      <c r="F3"/>
    </row>
    <row r="4" spans="1:15" x14ac:dyDescent="0.25">
      <c r="A4" s="2" t="s">
        <v>3</v>
      </c>
      <c r="B4" s="1" t="s">
        <v>110</v>
      </c>
      <c r="F4"/>
    </row>
    <row r="5" spans="1:15" x14ac:dyDescent="0.25">
      <c r="F5"/>
    </row>
    <row r="6" spans="1:15" ht="15.75" thickBot="1" x14ac:dyDescent="0.3">
      <c r="F6"/>
    </row>
    <row r="7" spans="1:15" ht="15" customHeight="1" x14ac:dyDescent="0.25">
      <c r="A7" s="130" t="s">
        <v>11</v>
      </c>
      <c r="B7" s="130" t="s">
        <v>4</v>
      </c>
      <c r="C7" s="113" t="s">
        <v>5</v>
      </c>
      <c r="D7" s="106" t="s">
        <v>6</v>
      </c>
      <c r="E7" s="101" t="s">
        <v>7</v>
      </c>
      <c r="F7" s="106" t="s">
        <v>19</v>
      </c>
      <c r="G7" s="106" t="s">
        <v>20</v>
      </c>
      <c r="H7" s="106" t="s">
        <v>9</v>
      </c>
      <c r="I7" s="106" t="s">
        <v>8</v>
      </c>
      <c r="J7" s="135" t="s">
        <v>10</v>
      </c>
      <c r="K7" s="133" t="s">
        <v>13</v>
      </c>
      <c r="L7" s="111" t="s">
        <v>14</v>
      </c>
      <c r="M7" s="121" t="s">
        <v>15</v>
      </c>
      <c r="N7" s="123" t="s">
        <v>24</v>
      </c>
      <c r="O7" s="112" t="s">
        <v>25</v>
      </c>
    </row>
    <row r="8" spans="1:15" ht="15" customHeight="1" x14ac:dyDescent="0.25">
      <c r="A8" s="215" t="s">
        <v>73</v>
      </c>
      <c r="B8" s="119" t="s">
        <v>75</v>
      </c>
      <c r="C8" s="216" t="s">
        <v>16</v>
      </c>
      <c r="D8" s="217" t="s">
        <v>46</v>
      </c>
      <c r="E8" s="218"/>
      <c r="F8" s="219">
        <v>20</v>
      </c>
      <c r="G8" s="220"/>
      <c r="H8" s="220">
        <v>2015</v>
      </c>
      <c r="I8" s="220"/>
      <c r="J8" s="221"/>
      <c r="K8" s="153"/>
      <c r="L8" s="163"/>
      <c r="M8" s="154"/>
      <c r="N8" s="155"/>
      <c r="O8" s="156"/>
    </row>
    <row r="9" spans="1:15" ht="15" customHeight="1" x14ac:dyDescent="0.25">
      <c r="A9" s="683" t="s">
        <v>74</v>
      </c>
      <c r="B9" s="120" t="s">
        <v>76</v>
      </c>
      <c r="C9" s="216" t="s">
        <v>16</v>
      </c>
      <c r="D9" s="217" t="s">
        <v>46</v>
      </c>
      <c r="E9" s="218"/>
      <c r="F9" s="219">
        <v>2</v>
      </c>
      <c r="G9" s="220"/>
      <c r="H9" s="220">
        <v>2015</v>
      </c>
      <c r="I9" s="220"/>
      <c r="J9" s="221"/>
      <c r="K9" s="153"/>
      <c r="L9" s="163"/>
      <c r="M9" s="154"/>
      <c r="N9" s="155"/>
      <c r="O9" s="156"/>
    </row>
    <row r="10" spans="1:15" ht="15" customHeight="1" x14ac:dyDescent="0.25">
      <c r="A10" s="684"/>
      <c r="B10" s="119" t="s">
        <v>77</v>
      </c>
      <c r="C10" s="222" t="s">
        <v>78</v>
      </c>
      <c r="D10" s="217" t="s">
        <v>46</v>
      </c>
      <c r="E10" s="218"/>
      <c r="F10" s="219">
        <v>200</v>
      </c>
      <c r="G10" s="220"/>
      <c r="H10" s="220">
        <v>2015</v>
      </c>
      <c r="I10" s="220"/>
      <c r="J10" s="221"/>
      <c r="K10" s="153"/>
      <c r="L10" s="163"/>
      <c r="M10" s="154"/>
      <c r="N10" s="155"/>
      <c r="O10" s="156"/>
    </row>
    <row r="11" spans="1:15" ht="15" customHeight="1" x14ac:dyDescent="0.25">
      <c r="A11" s="685"/>
      <c r="B11" s="120" t="s">
        <v>18</v>
      </c>
      <c r="C11" s="216" t="s">
        <v>18</v>
      </c>
      <c r="D11" s="217" t="s">
        <v>46</v>
      </c>
      <c r="E11" s="218"/>
      <c r="F11" s="219" t="s">
        <v>22</v>
      </c>
      <c r="G11" s="220"/>
      <c r="H11" s="220">
        <v>2015</v>
      </c>
      <c r="I11" s="220"/>
      <c r="J11" s="221"/>
      <c r="K11" s="153"/>
      <c r="L11" s="163"/>
      <c r="M11" s="154"/>
      <c r="N11" s="155"/>
      <c r="O11" s="156"/>
    </row>
    <row r="12" spans="1:15" ht="15" customHeight="1" x14ac:dyDescent="0.25">
      <c r="A12" s="686"/>
      <c r="B12" s="119" t="s">
        <v>17</v>
      </c>
      <c r="C12" s="119" t="s">
        <v>16</v>
      </c>
      <c r="D12" s="103" t="s">
        <v>46</v>
      </c>
      <c r="E12" s="218"/>
      <c r="F12" s="74">
        <v>30</v>
      </c>
      <c r="G12" s="220"/>
      <c r="H12" s="220">
        <v>2015</v>
      </c>
      <c r="I12" s="220"/>
      <c r="J12" s="221"/>
      <c r="K12" s="153"/>
      <c r="L12" s="163"/>
      <c r="M12" s="154"/>
      <c r="N12" s="155"/>
      <c r="O12" s="156"/>
    </row>
    <row r="13" spans="1:15" s="39" customFormat="1" ht="15" customHeight="1" x14ac:dyDescent="0.25">
      <c r="A13" s="159"/>
      <c r="B13" s="159"/>
      <c r="C13" s="160"/>
      <c r="D13" s="161"/>
      <c r="E13" s="162"/>
      <c r="F13" s="161"/>
      <c r="G13" s="161"/>
      <c r="H13" s="161"/>
      <c r="I13" s="161"/>
      <c r="J13" s="156"/>
      <c r="K13" s="153"/>
      <c r="L13" s="163"/>
      <c r="M13" s="154"/>
      <c r="N13" s="155"/>
      <c r="O13" s="156"/>
    </row>
    <row r="14" spans="1:15" x14ac:dyDescent="0.25">
      <c r="A14" s="3"/>
      <c r="B14" s="157" t="s">
        <v>75</v>
      </c>
      <c r="C14" s="7" t="s">
        <v>16</v>
      </c>
      <c r="D14" s="6" t="s">
        <v>46</v>
      </c>
      <c r="E14" s="6" t="s">
        <v>102</v>
      </c>
      <c r="F14" s="44">
        <v>20</v>
      </c>
      <c r="G14" s="44" t="s">
        <v>104</v>
      </c>
      <c r="H14" s="126">
        <v>42381</v>
      </c>
      <c r="I14" s="126">
        <v>42388</v>
      </c>
      <c r="J14" s="136">
        <v>42489</v>
      </c>
      <c r="K14" s="22"/>
      <c r="L14" s="75"/>
      <c r="M14" s="52"/>
      <c r="N14" s="124"/>
      <c r="O14" s="114"/>
    </row>
    <row r="15" spans="1:15" x14ac:dyDescent="0.25">
      <c r="A15" s="3"/>
      <c r="B15" s="158" t="s">
        <v>76</v>
      </c>
      <c r="C15" s="7" t="s">
        <v>16</v>
      </c>
      <c r="D15" s="6" t="s">
        <v>46</v>
      </c>
      <c r="E15" s="127" t="s">
        <v>103</v>
      </c>
      <c r="F15" s="44">
        <v>2</v>
      </c>
      <c r="G15" s="44" t="s">
        <v>104</v>
      </c>
      <c r="H15" s="126">
        <v>42381</v>
      </c>
      <c r="I15" s="126">
        <v>42388</v>
      </c>
      <c r="J15" s="136">
        <v>42489</v>
      </c>
      <c r="K15" s="22"/>
      <c r="L15" s="23"/>
      <c r="M15" s="52"/>
      <c r="N15" s="125"/>
      <c r="O15" s="114"/>
    </row>
    <row r="16" spans="1:15" ht="22.5" customHeight="1" x14ac:dyDescent="0.25">
      <c r="A16" s="3"/>
      <c r="B16" s="157" t="s">
        <v>77</v>
      </c>
      <c r="C16" s="12" t="s">
        <v>78</v>
      </c>
      <c r="D16" s="6" t="s">
        <v>46</v>
      </c>
      <c r="E16" s="128">
        <v>7</v>
      </c>
      <c r="F16" s="44">
        <v>200</v>
      </c>
      <c r="G16" s="44" t="s">
        <v>104</v>
      </c>
      <c r="H16" s="126">
        <v>42381</v>
      </c>
      <c r="I16" s="126">
        <v>42388</v>
      </c>
      <c r="J16" s="136">
        <v>42489</v>
      </c>
      <c r="K16" s="22"/>
      <c r="L16" s="23"/>
      <c r="M16" s="52"/>
      <c r="N16" s="124"/>
      <c r="O16" s="116"/>
    </row>
    <row r="17" spans="1:15" ht="27" customHeight="1" x14ac:dyDescent="0.25">
      <c r="A17" s="3"/>
      <c r="B17" s="158" t="s">
        <v>18</v>
      </c>
      <c r="C17" s="7" t="s">
        <v>18</v>
      </c>
      <c r="D17" s="6" t="s">
        <v>46</v>
      </c>
      <c r="E17" s="129">
        <v>6.5</v>
      </c>
      <c r="F17" s="44" t="s">
        <v>22</v>
      </c>
      <c r="G17" s="44" t="s">
        <v>104</v>
      </c>
      <c r="H17" s="126">
        <v>42381</v>
      </c>
      <c r="I17" s="126">
        <v>42388</v>
      </c>
      <c r="J17" s="136">
        <v>42489</v>
      </c>
      <c r="K17" s="22"/>
      <c r="L17" s="23"/>
      <c r="M17" s="52"/>
      <c r="N17" s="124"/>
      <c r="O17" s="116"/>
    </row>
    <row r="18" spans="1:15" ht="12.75" customHeight="1" x14ac:dyDescent="0.25">
      <c r="A18" s="3"/>
      <c r="B18" s="157" t="s">
        <v>17</v>
      </c>
      <c r="C18" s="115" t="s">
        <v>16</v>
      </c>
      <c r="D18" s="102" t="s">
        <v>46</v>
      </c>
      <c r="E18" s="107">
        <v>1</v>
      </c>
      <c r="F18" s="77">
        <v>30</v>
      </c>
      <c r="G18" s="44" t="s">
        <v>104</v>
      </c>
      <c r="H18" s="108">
        <v>42381</v>
      </c>
      <c r="I18" s="108">
        <v>42388</v>
      </c>
      <c r="J18" s="137">
        <v>42489</v>
      </c>
      <c r="K18" s="134"/>
      <c r="L18" s="23"/>
      <c r="M18" s="52"/>
      <c r="N18" s="124"/>
      <c r="O18" s="116"/>
    </row>
    <row r="19" spans="1:15" ht="12.75" customHeight="1" x14ac:dyDescent="0.25">
      <c r="A19" s="131"/>
      <c r="B19" s="117"/>
      <c r="C19" s="117"/>
      <c r="D19" s="105"/>
      <c r="E19" s="105"/>
      <c r="F19" s="25"/>
      <c r="G19" s="25"/>
      <c r="H19" s="109"/>
      <c r="I19" s="109"/>
      <c r="J19" s="138"/>
      <c r="K19" s="134"/>
      <c r="L19" s="23"/>
      <c r="M19" s="52"/>
      <c r="N19" s="124"/>
      <c r="O19" s="116"/>
    </row>
    <row r="20" spans="1:15" ht="12.75" customHeight="1" x14ac:dyDescent="0.25">
      <c r="A20" s="132"/>
      <c r="B20" s="119" t="s">
        <v>75</v>
      </c>
      <c r="C20" s="118" t="s">
        <v>16</v>
      </c>
      <c r="D20" s="104" t="s">
        <v>46</v>
      </c>
      <c r="E20" s="103">
        <v>3</v>
      </c>
      <c r="F20" s="44">
        <v>20</v>
      </c>
      <c r="G20" s="74" t="s">
        <v>104</v>
      </c>
      <c r="I20" s="108"/>
      <c r="J20" s="137"/>
      <c r="K20" s="134"/>
      <c r="L20" s="23"/>
      <c r="M20" s="52"/>
      <c r="N20" s="124"/>
      <c r="O20" s="58"/>
    </row>
    <row r="21" spans="1:15" ht="12.75" customHeight="1" x14ac:dyDescent="0.25">
      <c r="A21" s="132"/>
      <c r="B21" s="120" t="s">
        <v>76</v>
      </c>
      <c r="C21" s="119" t="s">
        <v>16</v>
      </c>
      <c r="D21" s="104" t="s">
        <v>46</v>
      </c>
      <c r="E21" s="103" t="s">
        <v>71</v>
      </c>
      <c r="F21" s="44">
        <v>2</v>
      </c>
      <c r="G21" s="74" t="s">
        <v>104</v>
      </c>
      <c r="H21" s="110">
        <v>42739</v>
      </c>
      <c r="I21" s="108"/>
      <c r="J21" s="137"/>
      <c r="K21" s="134"/>
      <c r="L21" s="23"/>
      <c r="M21" s="52"/>
      <c r="N21" s="124"/>
      <c r="O21" s="114"/>
    </row>
    <row r="22" spans="1:15" ht="12.75" customHeight="1" x14ac:dyDescent="0.25">
      <c r="A22" s="132"/>
      <c r="B22" s="119" t="s">
        <v>77</v>
      </c>
      <c r="C22" s="120" t="s">
        <v>78</v>
      </c>
      <c r="D22" s="104" t="s">
        <v>46</v>
      </c>
      <c r="E22" s="103" t="s">
        <v>107</v>
      </c>
      <c r="F22" s="219">
        <v>200</v>
      </c>
      <c r="G22" s="74" t="s">
        <v>111</v>
      </c>
      <c r="H22" s="110">
        <v>42739</v>
      </c>
      <c r="I22" s="108"/>
      <c r="J22" s="137"/>
      <c r="K22" s="134"/>
      <c r="L22" s="23"/>
      <c r="M22" s="52"/>
      <c r="N22" s="124"/>
      <c r="O22" s="114" t="s">
        <v>112</v>
      </c>
    </row>
    <row r="23" spans="1:15" ht="12.75" customHeight="1" x14ac:dyDescent="0.25">
      <c r="A23" s="132"/>
      <c r="B23" s="120" t="s">
        <v>18</v>
      </c>
      <c r="C23" s="119" t="s">
        <v>18</v>
      </c>
      <c r="D23" s="104" t="s">
        <v>46</v>
      </c>
      <c r="E23" s="103">
        <v>6.8</v>
      </c>
      <c r="F23" s="219" t="s">
        <v>22</v>
      </c>
      <c r="G23" s="74" t="s">
        <v>104</v>
      </c>
      <c r="H23" s="110">
        <v>42739</v>
      </c>
      <c r="I23" s="108"/>
      <c r="J23" s="137"/>
      <c r="K23" s="134"/>
      <c r="L23" s="23"/>
      <c r="M23" s="52"/>
      <c r="N23" s="124"/>
      <c r="O23" s="114"/>
    </row>
    <row r="24" spans="1:15" x14ac:dyDescent="0.25">
      <c r="A24" s="132"/>
      <c r="B24" s="119" t="s">
        <v>17</v>
      </c>
      <c r="C24" s="119" t="s">
        <v>16</v>
      </c>
      <c r="D24" s="104" t="s">
        <v>46</v>
      </c>
      <c r="E24" s="103">
        <v>12</v>
      </c>
      <c r="F24" s="77">
        <v>30</v>
      </c>
      <c r="G24" s="74" t="s">
        <v>104</v>
      </c>
      <c r="H24" s="110">
        <v>42739</v>
      </c>
      <c r="I24" s="108"/>
      <c r="J24" s="137"/>
      <c r="K24" s="134"/>
      <c r="L24" s="23"/>
      <c r="M24" s="52"/>
      <c r="N24" s="124"/>
      <c r="O24" s="114"/>
    </row>
    <row r="25" spans="1:15" ht="15.75" thickBot="1" x14ac:dyDescent="0.3">
      <c r="A25" s="140"/>
      <c r="B25" s="141"/>
      <c r="C25" s="142"/>
      <c r="D25" s="143"/>
      <c r="E25" s="143"/>
      <c r="F25" s="144"/>
      <c r="G25" s="145"/>
      <c r="H25" s="146"/>
      <c r="I25" s="147"/>
      <c r="J25" s="148"/>
      <c r="K25" s="149"/>
      <c r="L25" s="150"/>
      <c r="M25" s="122"/>
      <c r="N25" s="151"/>
      <c r="O25" s="152"/>
    </row>
    <row r="26" spans="1:15" x14ac:dyDescent="0.25">
      <c r="F26"/>
    </row>
    <row r="27" spans="1:15" x14ac:dyDescent="0.25">
      <c r="F27"/>
    </row>
    <row r="28" spans="1:15" ht="15.75" customHeight="1" x14ac:dyDescent="0.25">
      <c r="F28"/>
    </row>
    <row r="29" spans="1:15" x14ac:dyDescent="0.25">
      <c r="F29"/>
    </row>
    <row r="30" spans="1:15" x14ac:dyDescent="0.25">
      <c r="F30"/>
    </row>
    <row r="31" spans="1:15" x14ac:dyDescent="0.25">
      <c r="F31"/>
    </row>
    <row r="32" spans="1:15" x14ac:dyDescent="0.25">
      <c r="F32"/>
    </row>
    <row r="33" spans="6:6" x14ac:dyDescent="0.25">
      <c r="F33"/>
    </row>
    <row r="34" spans="6:6" x14ac:dyDescent="0.25">
      <c r="F34"/>
    </row>
    <row r="35" spans="6:6" x14ac:dyDescent="0.25">
      <c r="F35"/>
    </row>
    <row r="36" spans="6:6" x14ac:dyDescent="0.25">
      <c r="F36"/>
    </row>
    <row r="37" spans="6:6" x14ac:dyDescent="0.25">
      <c r="F37"/>
    </row>
    <row r="38" spans="6:6" x14ac:dyDescent="0.25">
      <c r="F38"/>
    </row>
    <row r="39" spans="6:6" x14ac:dyDescent="0.25">
      <c r="F39"/>
    </row>
    <row r="40" spans="6:6" x14ac:dyDescent="0.25">
      <c r="F40"/>
    </row>
    <row r="41" spans="6:6" x14ac:dyDescent="0.25">
      <c r="F41"/>
    </row>
    <row r="42" spans="6:6" x14ac:dyDescent="0.25">
      <c r="F42"/>
    </row>
    <row r="43" spans="6:6" x14ac:dyDescent="0.25">
      <c r="F43"/>
    </row>
    <row r="44" spans="6:6" x14ac:dyDescent="0.25">
      <c r="F44"/>
    </row>
    <row r="45" spans="6:6" x14ac:dyDescent="0.25">
      <c r="F45"/>
    </row>
    <row r="46" spans="6:6" x14ac:dyDescent="0.25">
      <c r="F46"/>
    </row>
    <row r="47" spans="6:6" x14ac:dyDescent="0.25">
      <c r="F47"/>
    </row>
    <row r="48" spans="6:6" x14ac:dyDescent="0.25">
      <c r="F48"/>
    </row>
    <row r="49" spans="6:6" x14ac:dyDescent="0.25">
      <c r="F49"/>
    </row>
    <row r="50" spans="6:6" x14ac:dyDescent="0.25">
      <c r="F50"/>
    </row>
    <row r="51" spans="6:6" x14ac:dyDescent="0.25">
      <c r="F51"/>
    </row>
    <row r="52" spans="6:6" x14ac:dyDescent="0.25">
      <c r="F52"/>
    </row>
    <row r="53" spans="6:6" x14ac:dyDescent="0.25">
      <c r="F53"/>
    </row>
    <row r="54" spans="6:6" x14ac:dyDescent="0.25">
      <c r="F54"/>
    </row>
    <row r="55" spans="6:6" x14ac:dyDescent="0.25">
      <c r="F55"/>
    </row>
    <row r="56" spans="6:6" x14ac:dyDescent="0.25">
      <c r="F56"/>
    </row>
    <row r="57" spans="6:6" ht="90.75" customHeight="1" x14ac:dyDescent="0.25">
      <c r="F57"/>
    </row>
    <row r="58" spans="6:6" x14ac:dyDescent="0.25">
      <c r="F58"/>
    </row>
    <row r="59" spans="6:6" x14ac:dyDescent="0.25">
      <c r="F59"/>
    </row>
    <row r="60" spans="6:6" x14ac:dyDescent="0.25">
      <c r="F60"/>
    </row>
    <row r="61" spans="6:6" x14ac:dyDescent="0.25">
      <c r="F61"/>
    </row>
    <row r="62" spans="6:6" x14ac:dyDescent="0.25">
      <c r="F62"/>
    </row>
    <row r="63" spans="6:6" x14ac:dyDescent="0.25">
      <c r="F63"/>
    </row>
    <row r="64" spans="6:6" x14ac:dyDescent="0.25">
      <c r="F64"/>
    </row>
    <row r="65" spans="6:6" x14ac:dyDescent="0.25">
      <c r="F65"/>
    </row>
    <row r="66" spans="6:6" x14ac:dyDescent="0.25">
      <c r="F66"/>
    </row>
    <row r="67" spans="6:6" x14ac:dyDescent="0.25">
      <c r="F67"/>
    </row>
    <row r="68" spans="6:6" x14ac:dyDescent="0.25">
      <c r="F68"/>
    </row>
    <row r="69" spans="6:6" x14ac:dyDescent="0.25">
      <c r="F69"/>
    </row>
    <row r="70" spans="6:6" x14ac:dyDescent="0.25">
      <c r="F70"/>
    </row>
    <row r="71" spans="6:6" ht="15" customHeight="1" x14ac:dyDescent="0.25">
      <c r="F71"/>
    </row>
    <row r="72" spans="6:6" x14ac:dyDescent="0.25">
      <c r="F72"/>
    </row>
    <row r="73" spans="6:6" x14ac:dyDescent="0.25">
      <c r="F73"/>
    </row>
    <row r="74" spans="6:6" x14ac:dyDescent="0.25">
      <c r="F74"/>
    </row>
    <row r="75" spans="6:6" x14ac:dyDescent="0.25">
      <c r="F75"/>
    </row>
    <row r="76" spans="6:6" x14ac:dyDescent="0.25">
      <c r="F76"/>
    </row>
    <row r="77" spans="6:6" x14ac:dyDescent="0.25">
      <c r="F77"/>
    </row>
    <row r="78" spans="6:6" x14ac:dyDescent="0.25">
      <c r="F78"/>
    </row>
    <row r="79" spans="6:6" x14ac:dyDescent="0.25">
      <c r="F79"/>
    </row>
    <row r="80" spans="6:6" x14ac:dyDescent="0.25">
      <c r="F80"/>
    </row>
    <row r="81" spans="6:6" x14ac:dyDescent="0.25">
      <c r="F81"/>
    </row>
    <row r="82" spans="6:6" x14ac:dyDescent="0.25">
      <c r="F82"/>
    </row>
    <row r="83" spans="6:6" x14ac:dyDescent="0.25">
      <c r="F83"/>
    </row>
    <row r="84" spans="6:6" x14ac:dyDescent="0.25">
      <c r="F84"/>
    </row>
    <row r="85" spans="6:6" x14ac:dyDescent="0.25">
      <c r="F85"/>
    </row>
    <row r="86" spans="6:6" x14ac:dyDescent="0.25">
      <c r="F86"/>
    </row>
    <row r="87" spans="6:6" x14ac:dyDescent="0.25">
      <c r="F87"/>
    </row>
    <row r="88" spans="6:6" x14ac:dyDescent="0.25">
      <c r="F88"/>
    </row>
    <row r="89" spans="6:6" ht="15" customHeight="1" x14ac:dyDescent="0.25">
      <c r="F89"/>
    </row>
    <row r="90" spans="6:6" x14ac:dyDescent="0.25">
      <c r="F90"/>
    </row>
    <row r="91" spans="6:6" x14ac:dyDescent="0.25">
      <c r="F91"/>
    </row>
    <row r="92" spans="6:6" x14ac:dyDescent="0.25">
      <c r="F92"/>
    </row>
    <row r="93" spans="6:6" x14ac:dyDescent="0.25">
      <c r="F93"/>
    </row>
    <row r="94" spans="6:6" x14ac:dyDescent="0.25">
      <c r="F94"/>
    </row>
    <row r="95" spans="6:6" x14ac:dyDescent="0.25">
      <c r="F95"/>
    </row>
    <row r="96" spans="6:6" x14ac:dyDescent="0.25">
      <c r="F96"/>
    </row>
    <row r="97" spans="6:6" x14ac:dyDescent="0.25">
      <c r="F97"/>
    </row>
    <row r="98" spans="6:6" x14ac:dyDescent="0.25">
      <c r="F98"/>
    </row>
    <row r="99" spans="6:6" x14ac:dyDescent="0.25">
      <c r="F99"/>
    </row>
    <row r="100" spans="6:6" x14ac:dyDescent="0.25">
      <c r="F100"/>
    </row>
    <row r="101" spans="6:6" ht="15" customHeight="1" x14ac:dyDescent="0.25">
      <c r="F101"/>
    </row>
    <row r="102" spans="6:6" x14ac:dyDescent="0.25">
      <c r="F102"/>
    </row>
  </sheetData>
  <mergeCells count="1">
    <mergeCell ref="A9:A12"/>
  </mergeCells>
  <hyperlinks>
    <hyperlink ref="B4" r:id="rId1" xr:uid="{00000000-0004-0000-0100-000000000000}"/>
  </hyperlinks>
  <pageMargins left="0.11811023622047245" right="0.11811023622047245" top="0.19685039370078741" bottom="0.15748031496062992" header="0.31496062992125984" footer="0.31496062992125984"/>
  <pageSetup paperSize="8"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80"/>
  <sheetViews>
    <sheetView tabSelected="1" zoomScaleNormal="100" workbookViewId="0">
      <pane xSplit="1" ySplit="9" topLeftCell="B59" activePane="bottomRight" state="frozen"/>
      <selection activeCell="B160" sqref="B160:F163"/>
      <selection pane="topRight" activeCell="B160" sqref="B160:F163"/>
      <selection pane="bottomLeft" activeCell="B160" sqref="B160:F163"/>
      <selection pane="bottomRight" activeCell="O71" sqref="O71"/>
    </sheetView>
  </sheetViews>
  <sheetFormatPr defaultRowHeight="15" x14ac:dyDescent="0.25"/>
  <cols>
    <col min="1" max="1" width="28.5703125" customWidth="1"/>
    <col min="2" max="2" width="10.7109375" customWidth="1"/>
    <col min="3" max="3" width="11.42578125" customWidth="1"/>
    <col min="4" max="4" width="10.85546875" customWidth="1"/>
    <col min="5" max="5" width="15.85546875" customWidth="1"/>
    <col min="6" max="6" width="14.7109375" customWidth="1"/>
    <col min="7" max="7" width="12.42578125" customWidth="1"/>
    <col min="8" max="8" width="13.28515625" customWidth="1"/>
    <col min="9" max="9" width="10.85546875" customWidth="1"/>
    <col min="10" max="10" width="12" hidden="1" customWidth="1"/>
    <col min="11" max="11" width="10.5703125" customWidth="1"/>
  </cols>
  <sheetData>
    <row r="1" spans="1:11" x14ac:dyDescent="0.25">
      <c r="A1" s="406" t="s">
        <v>0</v>
      </c>
      <c r="B1" s="417">
        <v>1027</v>
      </c>
      <c r="C1" t="s">
        <v>190</v>
      </c>
    </row>
    <row r="2" spans="1:11" x14ac:dyDescent="0.25">
      <c r="A2" s="406" t="s">
        <v>1</v>
      </c>
      <c r="B2" t="s">
        <v>109</v>
      </c>
    </row>
    <row r="3" spans="1:11" x14ac:dyDescent="0.25">
      <c r="A3" s="406" t="s">
        <v>2</v>
      </c>
      <c r="B3" t="s">
        <v>28</v>
      </c>
    </row>
    <row r="4" spans="1:11" x14ac:dyDescent="0.25">
      <c r="A4" s="406" t="s">
        <v>3</v>
      </c>
      <c r="B4" s="1" t="s">
        <v>211</v>
      </c>
    </row>
    <row r="5" spans="1:11" x14ac:dyDescent="0.25">
      <c r="A5" s="406" t="s">
        <v>154</v>
      </c>
      <c r="B5" s="411" t="s">
        <v>163</v>
      </c>
    </row>
    <row r="6" spans="1:11" x14ac:dyDescent="0.25">
      <c r="A6" s="2" t="s">
        <v>155</v>
      </c>
      <c r="B6" s="411" t="s">
        <v>164</v>
      </c>
    </row>
    <row r="7" spans="1:11" ht="15.75" thickBot="1" x14ac:dyDescent="0.3">
      <c r="A7" s="2" t="s">
        <v>156</v>
      </c>
      <c r="B7" s="411" t="s">
        <v>46</v>
      </c>
    </row>
    <row r="8" spans="1:11" ht="30" x14ac:dyDescent="0.25">
      <c r="A8" s="420" t="s">
        <v>133</v>
      </c>
      <c r="B8" s="418" t="s">
        <v>22</v>
      </c>
      <c r="C8" s="418">
        <v>30</v>
      </c>
      <c r="D8" s="418">
        <v>20</v>
      </c>
      <c r="E8" s="418">
        <v>2</v>
      </c>
      <c r="F8" s="418">
        <v>200</v>
      </c>
      <c r="G8" s="407"/>
      <c r="H8" s="401"/>
      <c r="I8" s="401"/>
      <c r="J8" s="401"/>
      <c r="K8" s="408" t="s">
        <v>175</v>
      </c>
    </row>
    <row r="9" spans="1:11" ht="45.75" thickBot="1" x14ac:dyDescent="0.3">
      <c r="A9" s="542" t="s">
        <v>208</v>
      </c>
      <c r="B9" s="422" t="s">
        <v>18</v>
      </c>
      <c r="C9" s="422" t="s">
        <v>132</v>
      </c>
      <c r="D9" s="543" t="s">
        <v>177</v>
      </c>
      <c r="E9" s="422" t="s">
        <v>131</v>
      </c>
      <c r="F9" s="422" t="s">
        <v>178</v>
      </c>
      <c r="G9" s="422" t="s">
        <v>174</v>
      </c>
      <c r="H9" s="423" t="s">
        <v>9</v>
      </c>
      <c r="I9" s="423" t="s">
        <v>8</v>
      </c>
      <c r="J9" s="423" t="s">
        <v>10</v>
      </c>
      <c r="K9" s="424" t="s">
        <v>157</v>
      </c>
    </row>
    <row r="10" spans="1:11" x14ac:dyDescent="0.25">
      <c r="A10" s="544" t="s">
        <v>130</v>
      </c>
      <c r="B10" s="471">
        <v>6.5</v>
      </c>
      <c r="C10" s="448">
        <v>1</v>
      </c>
      <c r="D10" s="449" t="s">
        <v>102</v>
      </c>
      <c r="E10" s="539" t="s">
        <v>103</v>
      </c>
      <c r="F10" s="449">
        <v>7</v>
      </c>
      <c r="G10" s="540"/>
      <c r="H10" s="490">
        <v>42381</v>
      </c>
      <c r="I10" s="490">
        <v>42388</v>
      </c>
      <c r="J10" s="490">
        <v>42489</v>
      </c>
      <c r="K10" s="541">
        <v>2016</v>
      </c>
    </row>
    <row r="11" spans="1:11" x14ac:dyDescent="0.25">
      <c r="A11" s="545" t="s">
        <v>130</v>
      </c>
      <c r="B11" s="546">
        <v>7</v>
      </c>
      <c r="C11" s="426">
        <v>2</v>
      </c>
      <c r="D11" s="426">
        <v>7</v>
      </c>
      <c r="E11" s="426" t="s">
        <v>71</v>
      </c>
      <c r="F11" s="426">
        <v>17</v>
      </c>
      <c r="G11" s="427"/>
      <c r="H11" s="428">
        <v>42759</v>
      </c>
      <c r="I11" s="429">
        <v>42765</v>
      </c>
      <c r="J11" s="429"/>
      <c r="K11" s="425">
        <v>2017</v>
      </c>
    </row>
    <row r="12" spans="1:11" x14ac:dyDescent="0.25">
      <c r="A12" s="545" t="s">
        <v>130</v>
      </c>
      <c r="B12" s="426">
        <v>7.7</v>
      </c>
      <c r="C12" s="426" t="s">
        <v>103</v>
      </c>
      <c r="D12" s="426">
        <v>9</v>
      </c>
      <c r="E12" s="426" t="s">
        <v>103</v>
      </c>
      <c r="F12" s="426" t="s">
        <v>103</v>
      </c>
      <c r="G12" s="427"/>
      <c r="H12" s="428">
        <v>42969.353472222225</v>
      </c>
      <c r="I12" s="429">
        <v>42975</v>
      </c>
      <c r="J12" s="429"/>
      <c r="K12" s="425">
        <v>2018</v>
      </c>
    </row>
    <row r="13" spans="1:11" x14ac:dyDescent="0.25">
      <c r="A13" s="545"/>
      <c r="B13" s="426"/>
      <c r="C13" s="426"/>
      <c r="D13" s="426"/>
      <c r="E13" s="426"/>
      <c r="F13" s="426"/>
      <c r="G13" s="427"/>
      <c r="H13" s="428"/>
      <c r="I13" s="429"/>
      <c r="J13" s="429"/>
      <c r="K13" s="425"/>
    </row>
    <row r="14" spans="1:11" ht="15.75" thickBot="1" x14ac:dyDescent="0.3">
      <c r="A14" s="545" t="s">
        <v>130</v>
      </c>
      <c r="B14" s="426">
        <v>7</v>
      </c>
      <c r="C14" s="426">
        <v>4</v>
      </c>
      <c r="D14" s="426" t="s">
        <v>72</v>
      </c>
      <c r="E14" s="426" t="s">
        <v>71</v>
      </c>
      <c r="F14" s="426" t="s">
        <v>103</v>
      </c>
      <c r="G14" s="427"/>
      <c r="H14" s="428">
        <v>43501</v>
      </c>
      <c r="I14" s="429">
        <v>43510</v>
      </c>
      <c r="J14" s="429"/>
      <c r="K14" s="425">
        <v>2019</v>
      </c>
    </row>
    <row r="15" spans="1:11" x14ac:dyDescent="0.25">
      <c r="A15" s="380" t="s">
        <v>182</v>
      </c>
      <c r="B15" s="384">
        <v>1</v>
      </c>
      <c r="C15" s="384">
        <v>1</v>
      </c>
      <c r="D15" s="384">
        <v>1</v>
      </c>
      <c r="E15" s="384">
        <v>1</v>
      </c>
      <c r="F15" s="384">
        <v>1</v>
      </c>
      <c r="G15" s="384"/>
      <c r="H15" s="384"/>
      <c r="I15" s="384"/>
      <c r="J15" s="384"/>
      <c r="K15" s="384">
        <v>2019</v>
      </c>
    </row>
    <row r="16" spans="1:11" x14ac:dyDescent="0.25">
      <c r="A16" s="372" t="s">
        <v>183</v>
      </c>
      <c r="B16" s="367">
        <f>COUNTA(B14:B14)</f>
        <v>1</v>
      </c>
      <c r="C16" s="367">
        <f>COUNTA(C14:C14)</f>
        <v>1</v>
      </c>
      <c r="D16" s="367">
        <f>COUNTA(D14:D14)</f>
        <v>1</v>
      </c>
      <c r="E16" s="367">
        <f>COUNTA(E14:E14)</f>
        <v>1</v>
      </c>
      <c r="F16" s="367">
        <f>COUNTA(F14:F14)</f>
        <v>1</v>
      </c>
      <c r="G16" s="367"/>
      <c r="H16" s="367"/>
      <c r="I16" s="367"/>
      <c r="J16" s="367"/>
      <c r="K16" s="367">
        <v>2019</v>
      </c>
    </row>
    <row r="17" spans="1:11" x14ac:dyDescent="0.25">
      <c r="A17" s="372" t="s">
        <v>151</v>
      </c>
      <c r="B17" s="367">
        <f>MINA(B14:B14)</f>
        <v>7</v>
      </c>
      <c r="C17" s="367">
        <f>MINA(C14:C14)</f>
        <v>4</v>
      </c>
      <c r="D17" s="367">
        <f>MINA(D14:D14)</f>
        <v>0</v>
      </c>
      <c r="E17" s="367">
        <f>MINA(E14:E14)</f>
        <v>0</v>
      </c>
      <c r="F17" s="367">
        <f>MINA(F14:F14)</f>
        <v>0</v>
      </c>
      <c r="G17" s="367"/>
      <c r="H17" s="367"/>
      <c r="I17" s="367"/>
      <c r="J17" s="367"/>
      <c r="K17" s="367">
        <v>2019</v>
      </c>
    </row>
    <row r="18" spans="1:11" x14ac:dyDescent="0.25">
      <c r="A18" s="372" t="s">
        <v>152</v>
      </c>
      <c r="B18" s="367">
        <f>AVERAGEA(B14:B14)</f>
        <v>7</v>
      </c>
      <c r="C18" s="367">
        <f>AVERAGEA(C14:C14)</f>
        <v>4</v>
      </c>
      <c r="D18" s="367">
        <f>AVERAGEA(D14:D14)</f>
        <v>0</v>
      </c>
      <c r="E18" s="367">
        <f>AVERAGEA(E14:E14)</f>
        <v>0</v>
      </c>
      <c r="F18" s="367">
        <f>AVERAGEA(F14:F14)</f>
        <v>0</v>
      </c>
      <c r="G18" s="367"/>
      <c r="H18" s="367"/>
      <c r="I18" s="367"/>
      <c r="J18" s="367"/>
      <c r="K18" s="367">
        <v>2019</v>
      </c>
    </row>
    <row r="19" spans="1:11" ht="15.75" thickBot="1" x14ac:dyDescent="0.3">
      <c r="A19" s="381" t="s">
        <v>153</v>
      </c>
      <c r="B19" s="386">
        <f>MAXA(B14:B14)</f>
        <v>7</v>
      </c>
      <c r="C19" s="386">
        <f>MAXA(C14:C14)</f>
        <v>4</v>
      </c>
      <c r="D19" s="386">
        <f>MAXA(D14:D14)</f>
        <v>0</v>
      </c>
      <c r="E19" s="386">
        <f>MAXA(E14:E14)</f>
        <v>0</v>
      </c>
      <c r="F19" s="386">
        <f>MAXA(F14:F14)</f>
        <v>0</v>
      </c>
      <c r="G19" s="386"/>
      <c r="H19" s="386"/>
      <c r="I19" s="386"/>
      <c r="J19" s="386"/>
      <c r="K19" s="386">
        <v>2019</v>
      </c>
    </row>
    <row r="20" spans="1:11" x14ac:dyDescent="0.25">
      <c r="A20" s="545" t="s">
        <v>130</v>
      </c>
      <c r="B20" s="426">
        <v>6.8</v>
      </c>
      <c r="C20" s="426" t="s">
        <v>102</v>
      </c>
      <c r="D20" s="426" t="s">
        <v>72</v>
      </c>
      <c r="E20" s="426" t="s">
        <v>71</v>
      </c>
      <c r="F20" s="426" t="s">
        <v>103</v>
      </c>
      <c r="G20" s="427"/>
      <c r="H20" s="428">
        <v>43530</v>
      </c>
      <c r="I20" s="429">
        <v>43544</v>
      </c>
      <c r="J20" s="429"/>
      <c r="K20" s="425">
        <v>2020</v>
      </c>
    </row>
    <row r="21" spans="1:11" x14ac:dyDescent="0.25">
      <c r="A21" s="545" t="s">
        <v>130</v>
      </c>
      <c r="B21" s="426">
        <v>6.5</v>
      </c>
      <c r="C21" s="426">
        <v>3</v>
      </c>
      <c r="D21" s="426">
        <v>12</v>
      </c>
      <c r="E21" s="426" t="s">
        <v>71</v>
      </c>
      <c r="F21" s="426" t="s">
        <v>103</v>
      </c>
      <c r="G21" s="427"/>
      <c r="H21" s="428">
        <v>43558</v>
      </c>
      <c r="I21" s="429">
        <v>43566</v>
      </c>
      <c r="J21" s="429"/>
      <c r="K21" s="425">
        <v>2020</v>
      </c>
    </row>
    <row r="22" spans="1:11" x14ac:dyDescent="0.25">
      <c r="A22" s="545" t="s">
        <v>130</v>
      </c>
      <c r="B22" s="426">
        <v>6.5</v>
      </c>
      <c r="C22" s="426">
        <v>3</v>
      </c>
      <c r="D22" s="426" t="s">
        <v>72</v>
      </c>
      <c r="E22" s="426" t="s">
        <v>71</v>
      </c>
      <c r="F22" s="426" t="s">
        <v>210</v>
      </c>
      <c r="G22" s="427"/>
      <c r="H22" s="428">
        <v>43586</v>
      </c>
      <c r="I22" s="429">
        <v>43599</v>
      </c>
      <c r="J22" s="429"/>
      <c r="K22" s="425">
        <v>2020</v>
      </c>
    </row>
    <row r="23" spans="1:11" x14ac:dyDescent="0.25">
      <c r="A23" s="545" t="s">
        <v>130</v>
      </c>
      <c r="B23" s="426">
        <v>6.6</v>
      </c>
      <c r="C23" s="426">
        <v>9</v>
      </c>
      <c r="D23" s="426" t="s">
        <v>72</v>
      </c>
      <c r="E23" s="426" t="s">
        <v>71</v>
      </c>
      <c r="F23" s="426" t="s">
        <v>103</v>
      </c>
      <c r="G23" s="427"/>
      <c r="H23" s="428">
        <v>43669</v>
      </c>
      <c r="I23" s="429">
        <v>43678</v>
      </c>
      <c r="J23" s="429"/>
      <c r="K23" s="425">
        <v>2020</v>
      </c>
    </row>
    <row r="24" spans="1:11" x14ac:dyDescent="0.25">
      <c r="A24" s="545" t="s">
        <v>130</v>
      </c>
      <c r="B24" s="426">
        <v>6.8</v>
      </c>
      <c r="C24" s="426">
        <v>47</v>
      </c>
      <c r="D24" s="426">
        <v>5</v>
      </c>
      <c r="E24" s="426">
        <v>0.2</v>
      </c>
      <c r="F24" s="426" t="s">
        <v>229</v>
      </c>
      <c r="G24" s="427"/>
      <c r="H24" s="428">
        <v>43697</v>
      </c>
      <c r="I24" s="429">
        <v>43711</v>
      </c>
      <c r="J24" s="429"/>
      <c r="K24" s="425">
        <v>2020</v>
      </c>
    </row>
    <row r="25" spans="1:11" x14ac:dyDescent="0.25">
      <c r="A25" s="545" t="s">
        <v>130</v>
      </c>
      <c r="B25" s="426">
        <v>6.9</v>
      </c>
      <c r="C25" s="426">
        <v>17</v>
      </c>
      <c r="D25" s="426">
        <v>8</v>
      </c>
      <c r="E25" s="426">
        <v>0.2</v>
      </c>
      <c r="F25" s="426" t="s">
        <v>210</v>
      </c>
      <c r="G25" s="427"/>
      <c r="H25" s="428">
        <v>43718</v>
      </c>
      <c r="I25" s="429">
        <v>43727</v>
      </c>
      <c r="J25" s="429"/>
      <c r="K25" s="425">
        <v>2020</v>
      </c>
    </row>
    <row r="26" spans="1:11" x14ac:dyDescent="0.25">
      <c r="A26" s="545" t="s">
        <v>130</v>
      </c>
      <c r="B26" s="426">
        <v>6.6</v>
      </c>
      <c r="C26" s="426">
        <v>15</v>
      </c>
      <c r="D26" s="426" t="s">
        <v>72</v>
      </c>
      <c r="E26" s="426" t="s">
        <v>71</v>
      </c>
      <c r="F26" s="426" t="s">
        <v>103</v>
      </c>
      <c r="G26" s="427"/>
      <c r="H26" s="428">
        <v>43725</v>
      </c>
      <c r="I26" s="429">
        <v>43734</v>
      </c>
      <c r="J26" s="429"/>
      <c r="K26" s="425">
        <v>2020</v>
      </c>
    </row>
    <row r="27" spans="1:11" x14ac:dyDescent="0.25">
      <c r="A27" s="545" t="s">
        <v>130</v>
      </c>
      <c r="B27" s="426">
        <v>6.6</v>
      </c>
      <c r="C27" s="426">
        <v>5</v>
      </c>
      <c r="D27" s="426">
        <v>8</v>
      </c>
      <c r="E27" s="426">
        <v>0.3</v>
      </c>
      <c r="F27" s="426" t="s">
        <v>103</v>
      </c>
      <c r="G27" s="427"/>
      <c r="H27" s="428">
        <v>43753</v>
      </c>
      <c r="I27" s="429">
        <v>43761</v>
      </c>
      <c r="J27" s="429"/>
      <c r="K27" s="425">
        <v>2020</v>
      </c>
    </row>
    <row r="28" spans="1:11" x14ac:dyDescent="0.25">
      <c r="A28" s="545" t="s">
        <v>130</v>
      </c>
      <c r="B28" s="426">
        <v>6.5</v>
      </c>
      <c r="C28" s="426">
        <v>5</v>
      </c>
      <c r="D28" s="426" t="s">
        <v>72</v>
      </c>
      <c r="E28" s="426">
        <v>0.5</v>
      </c>
      <c r="F28" s="426" t="s">
        <v>229</v>
      </c>
      <c r="G28" s="427"/>
      <c r="H28" s="428">
        <v>43781</v>
      </c>
      <c r="I28" s="429">
        <v>43790</v>
      </c>
      <c r="J28" s="429"/>
      <c r="K28" s="425">
        <v>2020</v>
      </c>
    </row>
    <row r="29" spans="1:11" ht="15.75" thickBot="1" x14ac:dyDescent="0.3">
      <c r="A29" s="613" t="s">
        <v>130</v>
      </c>
      <c r="B29" s="614">
        <v>6.7</v>
      </c>
      <c r="C29" s="614">
        <v>9</v>
      </c>
      <c r="D29" s="614" t="s">
        <v>102</v>
      </c>
      <c r="E29" s="614">
        <v>0.3</v>
      </c>
      <c r="F29" s="614" t="s">
        <v>103</v>
      </c>
      <c r="H29" s="633">
        <v>43816</v>
      </c>
      <c r="I29" s="633">
        <v>43836</v>
      </c>
      <c r="K29" s="615">
        <v>2020</v>
      </c>
    </row>
    <row r="30" spans="1:11" x14ac:dyDescent="0.25">
      <c r="A30" s="380" t="s">
        <v>182</v>
      </c>
      <c r="B30" s="384">
        <v>1</v>
      </c>
      <c r="C30" s="384">
        <v>1</v>
      </c>
      <c r="D30" s="384">
        <v>1</v>
      </c>
      <c r="E30" s="384">
        <v>1</v>
      </c>
      <c r="F30" s="384">
        <v>1</v>
      </c>
      <c r="G30" s="384"/>
      <c r="H30" s="384"/>
      <c r="I30" s="384"/>
      <c r="J30" s="384"/>
      <c r="K30" s="384">
        <v>2020</v>
      </c>
    </row>
    <row r="31" spans="1:11" x14ac:dyDescent="0.25">
      <c r="A31" s="372" t="s">
        <v>183</v>
      </c>
      <c r="B31" s="367">
        <f>COUNTA(B20:B29)</f>
        <v>10</v>
      </c>
      <c r="C31" s="367">
        <f t="shared" ref="C31:F31" si="0">COUNTA(C20:C29)</f>
        <v>10</v>
      </c>
      <c r="D31" s="367">
        <f t="shared" si="0"/>
        <v>10</v>
      </c>
      <c r="E31" s="367">
        <f t="shared" si="0"/>
        <v>10</v>
      </c>
      <c r="F31" s="367">
        <f t="shared" si="0"/>
        <v>10</v>
      </c>
      <c r="G31" s="367"/>
      <c r="H31" s="367"/>
      <c r="I31" s="367"/>
      <c r="J31" s="367"/>
      <c r="K31" s="367">
        <v>2020</v>
      </c>
    </row>
    <row r="32" spans="1:11" x14ac:dyDescent="0.25">
      <c r="A32" s="372" t="s">
        <v>151</v>
      </c>
      <c r="B32" s="367">
        <f>MINA(B20:B29)</f>
        <v>6.5</v>
      </c>
      <c r="C32" s="367">
        <f t="shared" ref="C32:F32" si="1">MINA(C20:C29)</f>
        <v>0</v>
      </c>
      <c r="D32" s="367">
        <f t="shared" si="1"/>
        <v>0</v>
      </c>
      <c r="E32" s="367">
        <f t="shared" si="1"/>
        <v>0</v>
      </c>
      <c r="F32" s="367">
        <f t="shared" si="1"/>
        <v>0</v>
      </c>
      <c r="G32" s="367"/>
      <c r="H32" s="367"/>
      <c r="I32" s="367"/>
      <c r="J32" s="367"/>
      <c r="K32" s="367">
        <v>2020</v>
      </c>
    </row>
    <row r="33" spans="1:11" x14ac:dyDescent="0.25">
      <c r="A33" s="372" t="s">
        <v>152</v>
      </c>
      <c r="B33" s="520">
        <f>AVERAGEA(B20:B29)</f>
        <v>6.65</v>
      </c>
      <c r="C33" s="520">
        <f t="shared" ref="C33:F33" si="2">AVERAGEA(C20:C29)</f>
        <v>11.3</v>
      </c>
      <c r="D33" s="520">
        <f t="shared" si="2"/>
        <v>3.3</v>
      </c>
      <c r="E33" s="520">
        <f t="shared" si="2"/>
        <v>0.15</v>
      </c>
      <c r="F33" s="520">
        <f t="shared" si="2"/>
        <v>0</v>
      </c>
      <c r="G33" s="367"/>
      <c r="H33" s="367"/>
      <c r="I33" s="367"/>
      <c r="J33" s="367"/>
      <c r="K33" s="367">
        <v>2020</v>
      </c>
    </row>
    <row r="34" spans="1:11" ht="15.75" thickBot="1" x14ac:dyDescent="0.3">
      <c r="A34" s="381" t="s">
        <v>153</v>
      </c>
      <c r="B34" s="386">
        <f>MAXA(B20:B29)</f>
        <v>6.9</v>
      </c>
      <c r="C34" s="386">
        <f t="shared" ref="C34:F34" si="3">MAXA(C20:C29)</f>
        <v>47</v>
      </c>
      <c r="D34" s="386">
        <f t="shared" si="3"/>
        <v>12</v>
      </c>
      <c r="E34" s="386">
        <f t="shared" si="3"/>
        <v>0.5</v>
      </c>
      <c r="F34" s="386">
        <f t="shared" si="3"/>
        <v>0</v>
      </c>
      <c r="G34" s="386"/>
      <c r="H34" s="386"/>
      <c r="I34" s="386"/>
      <c r="J34" s="386"/>
      <c r="K34" s="386">
        <v>2020</v>
      </c>
    </row>
    <row r="35" spans="1:11" x14ac:dyDescent="0.25">
      <c r="A35" s="545" t="s">
        <v>130</v>
      </c>
      <c r="B35" s="426">
        <v>7</v>
      </c>
      <c r="C35" s="426">
        <v>2</v>
      </c>
      <c r="D35" s="426">
        <v>19</v>
      </c>
      <c r="E35" s="426" t="s">
        <v>227</v>
      </c>
      <c r="F35" s="426" t="s">
        <v>210</v>
      </c>
      <c r="G35" s="427"/>
      <c r="H35" s="428">
        <v>43893</v>
      </c>
      <c r="I35" s="429">
        <v>43901</v>
      </c>
      <c r="J35" s="429"/>
      <c r="K35" s="425">
        <v>2021</v>
      </c>
    </row>
    <row r="36" spans="1:11" x14ac:dyDescent="0.25">
      <c r="A36" s="545" t="s">
        <v>130</v>
      </c>
      <c r="B36" s="426">
        <v>6.8</v>
      </c>
      <c r="C36" s="426">
        <v>3</v>
      </c>
      <c r="D36" s="426" t="s">
        <v>72</v>
      </c>
      <c r="E36" s="426">
        <v>0.1</v>
      </c>
      <c r="F36" s="426" t="s">
        <v>210</v>
      </c>
      <c r="G36" s="427"/>
      <c r="H36" s="428">
        <v>43949</v>
      </c>
      <c r="I36" s="429">
        <v>43962</v>
      </c>
      <c r="J36" s="429"/>
      <c r="K36" s="425">
        <v>2021</v>
      </c>
    </row>
    <row r="37" spans="1:11" x14ac:dyDescent="0.25">
      <c r="A37" s="545" t="s">
        <v>130</v>
      </c>
      <c r="B37" s="426">
        <v>7.2</v>
      </c>
      <c r="C37" s="426">
        <v>5</v>
      </c>
      <c r="D37" s="426" t="s">
        <v>72</v>
      </c>
      <c r="E37" s="426">
        <v>0.1</v>
      </c>
      <c r="F37" s="426" t="s">
        <v>103</v>
      </c>
      <c r="G37" s="427"/>
      <c r="H37" s="428">
        <v>43977</v>
      </c>
      <c r="I37" s="429">
        <v>43986</v>
      </c>
      <c r="J37" s="429"/>
      <c r="K37" s="425">
        <v>2021</v>
      </c>
    </row>
    <row r="38" spans="1:11" x14ac:dyDescent="0.25">
      <c r="A38" s="545" t="s">
        <v>130</v>
      </c>
      <c r="B38" s="426">
        <v>6.8</v>
      </c>
      <c r="C38" s="426">
        <v>8</v>
      </c>
      <c r="D38" s="426" t="s">
        <v>72</v>
      </c>
      <c r="E38" s="426">
        <v>0.1</v>
      </c>
      <c r="F38" s="426" t="s">
        <v>103</v>
      </c>
      <c r="G38" s="427"/>
      <c r="H38" s="428">
        <v>44005</v>
      </c>
      <c r="I38" s="429">
        <v>44013</v>
      </c>
      <c r="J38" s="429"/>
      <c r="K38" s="425">
        <v>2021</v>
      </c>
    </row>
    <row r="39" spans="1:11" x14ac:dyDescent="0.25">
      <c r="A39" s="545" t="s">
        <v>130</v>
      </c>
      <c r="B39" s="426">
        <v>7.1</v>
      </c>
      <c r="C39" s="426">
        <v>9</v>
      </c>
      <c r="D39" s="426" t="s">
        <v>72</v>
      </c>
      <c r="E39" s="426">
        <v>0.1</v>
      </c>
      <c r="F39" s="426" t="s">
        <v>103</v>
      </c>
      <c r="G39" s="427"/>
      <c r="H39" s="428">
        <v>44061</v>
      </c>
      <c r="I39" s="429">
        <v>44070</v>
      </c>
      <c r="J39" s="429"/>
      <c r="K39" s="425">
        <v>2021</v>
      </c>
    </row>
    <row r="40" spans="1:11" x14ac:dyDescent="0.25">
      <c r="A40" s="545" t="s">
        <v>130</v>
      </c>
      <c r="B40" s="426">
        <v>7.1</v>
      </c>
      <c r="C40" s="426">
        <v>9</v>
      </c>
      <c r="D40" s="426" t="s">
        <v>72</v>
      </c>
      <c r="E40" s="426">
        <v>0.09</v>
      </c>
      <c r="F40" s="426" t="s">
        <v>210</v>
      </c>
      <c r="G40" s="427"/>
      <c r="H40" s="428">
        <v>44089</v>
      </c>
      <c r="I40" s="429">
        <v>44098</v>
      </c>
      <c r="J40" s="429"/>
      <c r="K40" s="425">
        <v>2021</v>
      </c>
    </row>
    <row r="41" spans="1:11" x14ac:dyDescent="0.25">
      <c r="A41" s="545" t="s">
        <v>130</v>
      </c>
      <c r="B41" s="426">
        <v>7.5</v>
      </c>
      <c r="C41" s="426">
        <v>6</v>
      </c>
      <c r="D41" s="426">
        <v>6</v>
      </c>
      <c r="E41" s="426">
        <v>0.08</v>
      </c>
      <c r="F41" s="426" t="s">
        <v>103</v>
      </c>
      <c r="G41" s="427"/>
      <c r="H41" s="428">
        <v>44145</v>
      </c>
      <c r="I41" s="429">
        <v>44158</v>
      </c>
      <c r="J41" s="429"/>
      <c r="K41" s="425">
        <v>2021</v>
      </c>
    </row>
    <row r="42" spans="1:11" ht="15.75" thickBot="1" x14ac:dyDescent="0.3">
      <c r="A42" s="545" t="s">
        <v>130</v>
      </c>
      <c r="B42" s="426">
        <v>7.2</v>
      </c>
      <c r="C42" s="426">
        <v>4</v>
      </c>
      <c r="D42" s="426" t="s">
        <v>72</v>
      </c>
      <c r="E42" s="426">
        <v>0.13</v>
      </c>
      <c r="F42" s="426" t="s">
        <v>210</v>
      </c>
      <c r="G42" s="427"/>
      <c r="H42" s="428">
        <v>44173</v>
      </c>
      <c r="I42" s="429">
        <v>44187</v>
      </c>
      <c r="J42" s="429"/>
      <c r="K42" s="425">
        <v>2021</v>
      </c>
    </row>
    <row r="43" spans="1:11" x14ac:dyDescent="0.25">
      <c r="A43" s="380" t="s">
        <v>182</v>
      </c>
      <c r="B43" s="384">
        <v>1</v>
      </c>
      <c r="C43" s="384">
        <v>1</v>
      </c>
      <c r="D43" s="384">
        <v>1</v>
      </c>
      <c r="E43" s="384">
        <v>1</v>
      </c>
      <c r="F43" s="384">
        <v>1</v>
      </c>
      <c r="G43" s="384"/>
      <c r="H43" s="384"/>
      <c r="I43" s="384"/>
      <c r="J43" s="384"/>
      <c r="K43" s="384">
        <v>2021</v>
      </c>
    </row>
    <row r="44" spans="1:11" x14ac:dyDescent="0.25">
      <c r="A44" s="372" t="s">
        <v>183</v>
      </c>
      <c r="B44" s="367">
        <f>COUNTA(B35:B42)</f>
        <v>8</v>
      </c>
      <c r="C44" s="367">
        <f>COUNTA(C35:C42)</f>
        <v>8</v>
      </c>
      <c r="D44" s="367">
        <f>COUNTA(D35:D42)</f>
        <v>8</v>
      </c>
      <c r="E44" s="367">
        <f>COUNTA(E35:E42)</f>
        <v>8</v>
      </c>
      <c r="F44" s="367">
        <f>COUNTA(F35:F42)</f>
        <v>8</v>
      </c>
      <c r="G44" s="367"/>
      <c r="H44" s="367"/>
      <c r="I44" s="367"/>
      <c r="J44" s="367"/>
      <c r="K44" s="367">
        <v>2021</v>
      </c>
    </row>
    <row r="45" spans="1:11" x14ac:dyDescent="0.25">
      <c r="A45" s="372" t="s">
        <v>151</v>
      </c>
      <c r="B45" s="367">
        <f>MINA(B35:B42)</f>
        <v>6.8</v>
      </c>
      <c r="C45" s="367">
        <f>MINA(C35:C42)</f>
        <v>2</v>
      </c>
      <c r="D45" s="367">
        <f>MINA(D35:D42)</f>
        <v>0</v>
      </c>
      <c r="E45" s="367">
        <f>MINA(E35:E42)</f>
        <v>0</v>
      </c>
      <c r="F45" s="367">
        <f>MINA(F35:F42)</f>
        <v>0</v>
      </c>
      <c r="G45" s="367"/>
      <c r="H45" s="367"/>
      <c r="I45" s="367"/>
      <c r="J45" s="367"/>
      <c r="K45" s="367">
        <v>2021</v>
      </c>
    </row>
    <row r="46" spans="1:11" x14ac:dyDescent="0.25">
      <c r="A46" s="372" t="s">
        <v>152</v>
      </c>
      <c r="B46" s="520">
        <f>AVERAGEA(B35:B42)</f>
        <v>7.0875000000000004</v>
      </c>
      <c r="C46" s="520">
        <f>AVERAGEA(C35:C42)</f>
        <v>5.75</v>
      </c>
      <c r="D46" s="520">
        <f>AVERAGEA(D35:D42)</f>
        <v>3.125</v>
      </c>
      <c r="E46" s="520">
        <f>AVERAGEA(E35:E42)</f>
        <v>8.7499999999999994E-2</v>
      </c>
      <c r="F46" s="520">
        <f>AVERAGEA(F35:F42)</f>
        <v>0</v>
      </c>
      <c r="G46" s="367"/>
      <c r="H46" s="367"/>
      <c r="I46" s="367"/>
      <c r="J46" s="367"/>
      <c r="K46" s="367">
        <v>2021</v>
      </c>
    </row>
    <row r="47" spans="1:11" ht="15.75" thickBot="1" x14ac:dyDescent="0.3">
      <c r="A47" s="381" t="s">
        <v>153</v>
      </c>
      <c r="B47" s="386">
        <f>MAXA(B35:B42)</f>
        <v>7.5</v>
      </c>
      <c r="C47" s="386">
        <f>MAXA(C35:C42)</f>
        <v>9</v>
      </c>
      <c r="D47" s="386">
        <f>MAXA(D35:D42)</f>
        <v>19</v>
      </c>
      <c r="E47" s="386">
        <f>MAXA(E35:E42)</f>
        <v>0.13</v>
      </c>
      <c r="F47" s="386">
        <f>MAXA(F35:F42)</f>
        <v>0</v>
      </c>
      <c r="G47" s="386"/>
      <c r="H47" s="386"/>
      <c r="I47" s="386"/>
      <c r="J47" s="386"/>
      <c r="K47" s="386">
        <v>2021</v>
      </c>
    </row>
    <row r="48" spans="1:11" x14ac:dyDescent="0.25">
      <c r="A48" s="545" t="s">
        <v>130</v>
      </c>
      <c r="B48" s="426">
        <v>6.9</v>
      </c>
      <c r="C48" s="426">
        <v>6</v>
      </c>
      <c r="D48" s="426" t="s">
        <v>72</v>
      </c>
      <c r="E48" s="426">
        <v>0.1</v>
      </c>
      <c r="F48" s="426" t="s">
        <v>103</v>
      </c>
      <c r="G48" s="427"/>
      <c r="H48" s="428">
        <v>44257</v>
      </c>
      <c r="I48" s="429">
        <v>44266</v>
      </c>
      <c r="J48" s="429">
        <v>44701</v>
      </c>
      <c r="K48" s="425">
        <v>2022</v>
      </c>
    </row>
    <row r="49" spans="1:11" x14ac:dyDescent="0.25">
      <c r="A49" s="545" t="s">
        <v>130</v>
      </c>
      <c r="B49" s="426">
        <v>7.1</v>
      </c>
      <c r="C49" s="426">
        <v>8</v>
      </c>
      <c r="D49" s="426" t="s">
        <v>72</v>
      </c>
      <c r="E49" s="426">
        <v>0.11</v>
      </c>
      <c r="F49" s="426" t="s">
        <v>229</v>
      </c>
      <c r="G49" s="427"/>
      <c r="H49" s="428">
        <v>44285</v>
      </c>
      <c r="I49" s="429">
        <v>44298</v>
      </c>
      <c r="J49" s="429">
        <v>44701</v>
      </c>
      <c r="K49" s="425">
        <v>2022</v>
      </c>
    </row>
    <row r="50" spans="1:11" x14ac:dyDescent="0.25">
      <c r="A50" s="545" t="s">
        <v>130</v>
      </c>
      <c r="B50" s="426">
        <v>6.8</v>
      </c>
      <c r="C50" s="426">
        <v>4</v>
      </c>
      <c r="D50" s="426" t="s">
        <v>72</v>
      </c>
      <c r="E50" s="426">
        <v>0.42</v>
      </c>
      <c r="F50" s="426" t="s">
        <v>103</v>
      </c>
      <c r="G50" s="427"/>
      <c r="H50" s="428">
        <v>44313</v>
      </c>
      <c r="I50" s="429">
        <v>44323</v>
      </c>
      <c r="J50" s="429">
        <v>44701</v>
      </c>
      <c r="K50" s="425">
        <v>2022</v>
      </c>
    </row>
    <row r="51" spans="1:11" x14ac:dyDescent="0.25">
      <c r="A51" s="545" t="s">
        <v>130</v>
      </c>
      <c r="B51" s="426">
        <v>7.3</v>
      </c>
      <c r="C51" s="426">
        <v>5</v>
      </c>
      <c r="D51" s="426" t="s">
        <v>72</v>
      </c>
      <c r="E51" s="426">
        <v>0.2</v>
      </c>
      <c r="F51" s="426" t="s">
        <v>103</v>
      </c>
      <c r="G51" s="427"/>
      <c r="H51" s="428">
        <v>44341</v>
      </c>
      <c r="I51" s="429">
        <v>44354</v>
      </c>
      <c r="J51" s="429">
        <v>44701</v>
      </c>
      <c r="K51" s="425">
        <v>2022</v>
      </c>
    </row>
    <row r="52" spans="1:11" x14ac:dyDescent="0.25">
      <c r="A52" s="545" t="s">
        <v>130</v>
      </c>
      <c r="B52" s="426">
        <v>6.5</v>
      </c>
      <c r="C52" s="426">
        <v>6</v>
      </c>
      <c r="D52" s="426" t="s">
        <v>72</v>
      </c>
      <c r="E52" s="426">
        <v>0.08</v>
      </c>
      <c r="F52" s="426" t="s">
        <v>103</v>
      </c>
      <c r="G52" s="427"/>
      <c r="H52" s="428">
        <v>44369</v>
      </c>
      <c r="I52" s="429">
        <v>44378</v>
      </c>
      <c r="J52" s="429">
        <v>44701</v>
      </c>
      <c r="K52" s="425">
        <v>2022</v>
      </c>
    </row>
    <row r="53" spans="1:11" x14ac:dyDescent="0.25">
      <c r="A53" s="545" t="s">
        <v>130</v>
      </c>
      <c r="B53" s="426"/>
      <c r="C53" s="426"/>
      <c r="D53" s="426"/>
      <c r="E53" s="426"/>
      <c r="F53" s="426"/>
      <c r="G53" s="427"/>
      <c r="H53" s="428" t="s">
        <v>237</v>
      </c>
      <c r="I53" s="429"/>
      <c r="J53" s="429"/>
      <c r="K53" s="425">
        <v>2022</v>
      </c>
    </row>
    <row r="54" spans="1:11" x14ac:dyDescent="0.25">
      <c r="A54" s="545" t="s">
        <v>130</v>
      </c>
      <c r="B54" s="426"/>
      <c r="C54" s="426"/>
      <c r="D54" s="426"/>
      <c r="E54" s="426"/>
      <c r="F54" s="426"/>
      <c r="G54" s="427"/>
      <c r="H54" s="428" t="s">
        <v>238</v>
      </c>
      <c r="I54" s="429"/>
      <c r="J54" s="429"/>
      <c r="K54" s="425">
        <v>2022</v>
      </c>
    </row>
    <row r="55" spans="1:11" x14ac:dyDescent="0.25">
      <c r="A55" s="545" t="s">
        <v>130</v>
      </c>
      <c r="B55" s="426">
        <v>6.7</v>
      </c>
      <c r="C55" s="426">
        <v>7</v>
      </c>
      <c r="D55" s="426" t="s">
        <v>72</v>
      </c>
      <c r="E55" s="426" t="s">
        <v>239</v>
      </c>
      <c r="F55" s="426" t="s">
        <v>229</v>
      </c>
      <c r="G55" s="427"/>
      <c r="H55" s="428">
        <v>44481</v>
      </c>
      <c r="I55" s="429">
        <v>44495</v>
      </c>
      <c r="J55" s="429">
        <v>44701</v>
      </c>
      <c r="K55" s="425">
        <v>2022</v>
      </c>
    </row>
    <row r="56" spans="1:11" x14ac:dyDescent="0.25">
      <c r="A56" s="545" t="s">
        <v>130</v>
      </c>
      <c r="B56" s="426"/>
      <c r="C56" s="426"/>
      <c r="D56" s="426"/>
      <c r="E56" s="426"/>
      <c r="F56" s="426"/>
      <c r="G56" s="427"/>
      <c r="H56" s="428"/>
      <c r="I56" s="429"/>
      <c r="J56" s="429"/>
      <c r="K56" s="425">
        <v>2022</v>
      </c>
    </row>
    <row r="57" spans="1:11" ht="15.75" thickBot="1" x14ac:dyDescent="0.3">
      <c r="A57" s="613" t="s">
        <v>130</v>
      </c>
      <c r="B57" s="614"/>
      <c r="C57" s="614"/>
      <c r="D57" s="614"/>
      <c r="E57" s="614"/>
      <c r="F57" s="614"/>
      <c r="H57" s="616"/>
      <c r="I57" s="616"/>
      <c r="K57" s="425">
        <v>2022</v>
      </c>
    </row>
    <row r="58" spans="1:11" x14ac:dyDescent="0.25">
      <c r="A58" s="380" t="s">
        <v>182</v>
      </c>
      <c r="B58" s="384">
        <v>1</v>
      </c>
      <c r="C58" s="384">
        <v>1</v>
      </c>
      <c r="D58" s="384">
        <v>1</v>
      </c>
      <c r="E58" s="384">
        <v>1</v>
      </c>
      <c r="F58" s="384">
        <v>1</v>
      </c>
      <c r="G58" s="384"/>
      <c r="H58" s="384"/>
      <c r="I58" s="384"/>
      <c r="J58" s="384"/>
      <c r="K58" s="384">
        <v>2022</v>
      </c>
    </row>
    <row r="59" spans="1:11" x14ac:dyDescent="0.25">
      <c r="A59" s="372" t="s">
        <v>183</v>
      </c>
      <c r="B59" s="367">
        <f>COUNTA(B48:B57)</f>
        <v>6</v>
      </c>
      <c r="C59" s="367">
        <f t="shared" ref="C59:F59" si="4">COUNTA(C48:C57)</f>
        <v>6</v>
      </c>
      <c r="D59" s="367">
        <f t="shared" si="4"/>
        <v>6</v>
      </c>
      <c r="E59" s="367">
        <f t="shared" si="4"/>
        <v>6</v>
      </c>
      <c r="F59" s="367">
        <f t="shared" si="4"/>
        <v>6</v>
      </c>
      <c r="G59" s="367"/>
      <c r="H59" s="367"/>
      <c r="I59" s="367"/>
      <c r="J59" s="367"/>
      <c r="K59" s="367">
        <v>2022</v>
      </c>
    </row>
    <row r="60" spans="1:11" x14ac:dyDescent="0.25">
      <c r="A60" s="372" t="s">
        <v>151</v>
      </c>
      <c r="B60" s="367">
        <f>MINA(B48:B57)</f>
        <v>6.5</v>
      </c>
      <c r="C60" s="367">
        <f t="shared" ref="C60:F60" si="5">MINA(C48:C57)</f>
        <v>4</v>
      </c>
      <c r="D60" s="367">
        <f t="shared" si="5"/>
        <v>0</v>
      </c>
      <c r="E60" s="367">
        <f t="shared" si="5"/>
        <v>0</v>
      </c>
      <c r="F60" s="367">
        <f t="shared" si="5"/>
        <v>0</v>
      </c>
      <c r="G60" s="367"/>
      <c r="H60" s="367"/>
      <c r="I60" s="367"/>
      <c r="J60" s="367"/>
      <c r="K60" s="367">
        <v>2022</v>
      </c>
    </row>
    <row r="61" spans="1:11" x14ac:dyDescent="0.25">
      <c r="A61" s="372" t="s">
        <v>152</v>
      </c>
      <c r="B61" s="520">
        <f>AVERAGEA(B48:B57)</f>
        <v>6.8833333333333337</v>
      </c>
      <c r="C61" s="520">
        <f t="shared" ref="C61:F61" si="6">AVERAGEA(C48:C57)</f>
        <v>6</v>
      </c>
      <c r="D61" s="520">
        <f t="shared" si="6"/>
        <v>0</v>
      </c>
      <c r="E61" s="520">
        <f t="shared" si="6"/>
        <v>0.15166666666666667</v>
      </c>
      <c r="F61" s="520">
        <f t="shared" si="6"/>
        <v>0</v>
      </c>
      <c r="G61" s="367"/>
      <c r="H61" s="367"/>
      <c r="I61" s="367"/>
      <c r="J61" s="367"/>
      <c r="K61" s="367">
        <v>2022</v>
      </c>
    </row>
    <row r="62" spans="1:11" ht="15.75" thickBot="1" x14ac:dyDescent="0.3">
      <c r="A62" s="381" t="s">
        <v>153</v>
      </c>
      <c r="B62" s="386">
        <f>MAXA(B48:B57)</f>
        <v>7.3</v>
      </c>
      <c r="C62" s="386">
        <f t="shared" ref="C62:F62" si="7">MAXA(C48:C57)</f>
        <v>8</v>
      </c>
      <c r="D62" s="386">
        <f t="shared" si="7"/>
        <v>0</v>
      </c>
      <c r="E62" s="386">
        <f t="shared" si="7"/>
        <v>0.42</v>
      </c>
      <c r="F62" s="386">
        <f t="shared" si="7"/>
        <v>0</v>
      </c>
      <c r="G62" s="386"/>
      <c r="H62" s="386"/>
      <c r="I62" s="386"/>
      <c r="J62" s="386"/>
      <c r="K62" s="386">
        <v>2022</v>
      </c>
    </row>
    <row r="63" spans="1:11" s="667" customFormat="1" ht="12.75" x14ac:dyDescent="0.2">
      <c r="A63" s="545" t="s">
        <v>130</v>
      </c>
      <c r="B63" s="666">
        <v>6.5</v>
      </c>
      <c r="C63" s="666">
        <v>6</v>
      </c>
      <c r="D63" s="666" t="s">
        <v>72</v>
      </c>
      <c r="E63" s="666">
        <v>0.4</v>
      </c>
      <c r="F63" s="666" t="s">
        <v>210</v>
      </c>
      <c r="G63" s="427"/>
      <c r="H63" s="428">
        <v>44677</v>
      </c>
      <c r="I63" s="429">
        <v>44686</v>
      </c>
      <c r="J63" s="429"/>
      <c r="K63" s="425">
        <v>2023</v>
      </c>
    </row>
    <row r="64" spans="1:11" s="667" customFormat="1" ht="12.75" x14ac:dyDescent="0.2">
      <c r="A64" s="545" t="s">
        <v>130</v>
      </c>
      <c r="B64" s="426">
        <v>6.9</v>
      </c>
      <c r="C64" s="426">
        <v>12</v>
      </c>
      <c r="D64" s="426" t="s">
        <v>72</v>
      </c>
      <c r="E64" s="426" t="s">
        <v>239</v>
      </c>
      <c r="F64" s="426" t="s">
        <v>103</v>
      </c>
      <c r="G64" s="427"/>
      <c r="H64" s="428">
        <v>44761</v>
      </c>
      <c r="I64" s="429">
        <v>44774</v>
      </c>
      <c r="K64" s="425">
        <v>2023</v>
      </c>
    </row>
    <row r="65" spans="1:11" s="667" customFormat="1" ht="12.75" x14ac:dyDescent="0.2">
      <c r="A65" s="674" t="s">
        <v>73</v>
      </c>
      <c r="B65" s="675">
        <v>6.5</v>
      </c>
      <c r="C65" s="675">
        <v>10</v>
      </c>
      <c r="D65" s="675" t="s">
        <v>72</v>
      </c>
      <c r="E65" s="675">
        <v>0.19</v>
      </c>
      <c r="F65" s="675" t="s">
        <v>229</v>
      </c>
      <c r="G65" s="676"/>
      <c r="H65" s="677">
        <v>44845</v>
      </c>
      <c r="I65" s="496">
        <v>44855</v>
      </c>
      <c r="K65" s="516">
        <v>2023</v>
      </c>
    </row>
    <row r="66" spans="1:11" s="667" customFormat="1" ht="13.5" thickBot="1" x14ac:dyDescent="0.25">
      <c r="A66" s="671" t="s">
        <v>73</v>
      </c>
      <c r="B66" s="670"/>
      <c r="C66" s="670"/>
      <c r="D66" s="670"/>
      <c r="E66" s="670"/>
      <c r="F66" s="670"/>
      <c r="G66" s="669"/>
      <c r="H66" s="495"/>
      <c r="I66" s="672"/>
      <c r="J66" s="669"/>
      <c r="K66" s="670">
        <v>2023</v>
      </c>
    </row>
    <row r="67" spans="1:11" x14ac:dyDescent="0.25">
      <c r="A67" s="664" t="s">
        <v>182</v>
      </c>
      <c r="B67" s="665">
        <v>1</v>
      </c>
      <c r="C67" s="665">
        <v>1</v>
      </c>
      <c r="D67" s="665">
        <v>1</v>
      </c>
      <c r="E67" s="665">
        <v>1</v>
      </c>
      <c r="F67" s="665">
        <v>1</v>
      </c>
      <c r="G67" s="665"/>
      <c r="H67" s="665"/>
      <c r="I67" s="665"/>
      <c r="J67" s="665"/>
      <c r="K67" s="665">
        <v>2023</v>
      </c>
    </row>
    <row r="68" spans="1:11" x14ac:dyDescent="0.25">
      <c r="A68" s="372" t="s">
        <v>183</v>
      </c>
      <c r="B68" s="367">
        <f>COUNTA(B63:B66)</f>
        <v>3</v>
      </c>
      <c r="C68" s="367">
        <f>COUNTA(C63:C66)</f>
        <v>3</v>
      </c>
      <c r="D68" s="367">
        <f>COUNTA(D63:D66)</f>
        <v>3</v>
      </c>
      <c r="E68" s="367">
        <f>COUNTA(E63:E66)</f>
        <v>3</v>
      </c>
      <c r="F68" s="367">
        <f>COUNTA(F63:F66)</f>
        <v>3</v>
      </c>
      <c r="G68" s="367"/>
      <c r="H68" s="367"/>
      <c r="I68" s="367"/>
      <c r="J68" s="367"/>
      <c r="K68" s="367">
        <v>2023</v>
      </c>
    </row>
    <row r="69" spans="1:11" x14ac:dyDescent="0.25">
      <c r="A69" s="372" t="s">
        <v>151</v>
      </c>
      <c r="B69" s="537">
        <f>MINA(B63:B66)</f>
        <v>6.5</v>
      </c>
      <c r="C69" s="537">
        <f>MINA(C63:C66)</f>
        <v>6</v>
      </c>
      <c r="D69" s="537">
        <f>MINA(D63:D66)</f>
        <v>0</v>
      </c>
      <c r="E69" s="537">
        <f>MINA(E63:E66)</f>
        <v>0</v>
      </c>
      <c r="F69" s="537">
        <f>MINA(F63:F66)</f>
        <v>0</v>
      </c>
      <c r="G69" s="367"/>
      <c r="H69" s="367"/>
      <c r="I69" s="367"/>
      <c r="J69" s="367"/>
      <c r="K69" s="367">
        <v>2023</v>
      </c>
    </row>
    <row r="70" spans="1:11" x14ac:dyDescent="0.25">
      <c r="A70" s="372" t="s">
        <v>152</v>
      </c>
      <c r="B70" s="537">
        <f>AVERAGEA(B63:B66)</f>
        <v>6.6333333333333329</v>
      </c>
      <c r="C70" s="537">
        <f>AVERAGEA(C63:C66)</f>
        <v>9.3333333333333339</v>
      </c>
      <c r="D70" s="537">
        <f>AVERAGEA(D63:D66)</f>
        <v>0</v>
      </c>
      <c r="E70" s="537">
        <f>AVERAGEA(E63:E66)</f>
        <v>0.19666666666666668</v>
      </c>
      <c r="F70" s="537">
        <f>AVERAGEA(F63:F66)</f>
        <v>0</v>
      </c>
      <c r="G70" s="367"/>
      <c r="H70" s="367"/>
      <c r="I70" s="367"/>
      <c r="J70" s="367"/>
      <c r="K70" s="367">
        <v>2023</v>
      </c>
    </row>
    <row r="71" spans="1:11" ht="15.75" thickBot="1" x14ac:dyDescent="0.3">
      <c r="A71" s="381" t="s">
        <v>153</v>
      </c>
      <c r="B71" s="386">
        <f>MAXA(B63:B66)</f>
        <v>6.9</v>
      </c>
      <c r="C71" s="386">
        <f>MAXA(C63:C66)</f>
        <v>12</v>
      </c>
      <c r="D71" s="386">
        <f>MAXA(D63:D66)</f>
        <v>0</v>
      </c>
      <c r="E71" s="386">
        <f>MAXA(E63:E66)</f>
        <v>0.4</v>
      </c>
      <c r="F71" s="386">
        <f>MAXA(F63:F66)</f>
        <v>0</v>
      </c>
      <c r="G71" s="386"/>
      <c r="H71" s="386"/>
      <c r="I71" s="386"/>
      <c r="J71" s="386"/>
      <c r="K71" s="386">
        <v>2023</v>
      </c>
    </row>
    <row r="72" spans="1:11" s="667" customFormat="1" ht="12.75" x14ac:dyDescent="0.2">
      <c r="A72" s="668" t="s">
        <v>130</v>
      </c>
      <c r="B72" s="425">
        <v>6.6</v>
      </c>
      <c r="C72" s="425">
        <v>7</v>
      </c>
      <c r="D72" s="425" t="s">
        <v>72</v>
      </c>
      <c r="E72" s="425">
        <v>0.19</v>
      </c>
      <c r="F72" s="425" t="s">
        <v>103</v>
      </c>
      <c r="G72" s="668"/>
      <c r="H72" s="429">
        <v>45070</v>
      </c>
      <c r="I72" s="673">
        <v>45084</v>
      </c>
      <c r="J72" s="668"/>
      <c r="K72" s="425">
        <v>2024</v>
      </c>
    </row>
    <row r="73" spans="1:11" s="667" customFormat="1" ht="12.75" x14ac:dyDescent="0.2">
      <c r="A73" s="668" t="s">
        <v>130</v>
      </c>
      <c r="B73" s="452">
        <v>8.3000000000000007</v>
      </c>
      <c r="C73" s="452">
        <v>10</v>
      </c>
      <c r="D73" s="452">
        <v>7</v>
      </c>
      <c r="E73" s="452">
        <v>0.22</v>
      </c>
      <c r="F73" s="452" t="s">
        <v>229</v>
      </c>
      <c r="G73" s="668"/>
      <c r="H73" s="491">
        <v>45194</v>
      </c>
      <c r="I73" s="673">
        <v>45209</v>
      </c>
      <c r="J73" s="668"/>
      <c r="K73" s="425">
        <v>2024</v>
      </c>
    </row>
    <row r="74" spans="1:11" s="667" customFormat="1" ht="12.75" x14ac:dyDescent="0.2">
      <c r="A74" s="668"/>
      <c r="B74" s="668"/>
      <c r="C74" s="668"/>
      <c r="D74" s="668"/>
      <c r="E74" s="668"/>
      <c r="F74" s="668"/>
      <c r="G74" s="668"/>
      <c r="H74" s="668"/>
      <c r="I74" s="668"/>
      <c r="J74" s="668"/>
      <c r="K74" s="425">
        <v>2024</v>
      </c>
    </row>
    <row r="75" spans="1:11" s="667" customFormat="1" ht="13.5" thickBot="1" x14ac:dyDescent="0.25">
      <c r="A75" s="669"/>
      <c r="B75" s="669"/>
      <c r="C75" s="669"/>
      <c r="D75" s="669"/>
      <c r="E75" s="669"/>
      <c r="F75" s="669"/>
      <c r="G75" s="669"/>
      <c r="H75" s="669"/>
      <c r="I75" s="669"/>
      <c r="J75" s="669"/>
      <c r="K75" s="670">
        <v>2024</v>
      </c>
    </row>
    <row r="76" spans="1:11" x14ac:dyDescent="0.25">
      <c r="A76" s="664" t="s">
        <v>182</v>
      </c>
      <c r="B76" s="665">
        <v>1</v>
      </c>
      <c r="C76" s="665">
        <v>1</v>
      </c>
      <c r="D76" s="665">
        <v>1</v>
      </c>
      <c r="E76" s="665">
        <v>1</v>
      </c>
      <c r="F76" s="665">
        <v>1</v>
      </c>
      <c r="G76" s="665"/>
      <c r="H76" s="665"/>
      <c r="I76" s="665"/>
      <c r="J76" s="665"/>
      <c r="K76" s="665">
        <v>2024</v>
      </c>
    </row>
    <row r="77" spans="1:11" x14ac:dyDescent="0.25">
      <c r="A77" s="372" t="s">
        <v>183</v>
      </c>
      <c r="B77" s="367">
        <f>COUNTA(B72:B75)</f>
        <v>2</v>
      </c>
      <c r="C77" s="367">
        <f>COUNTA(C72:C75)</f>
        <v>2</v>
      </c>
      <c r="D77" s="367">
        <f>COUNTA(D72:D75)</f>
        <v>2</v>
      </c>
      <c r="E77" s="367">
        <f>COUNTA(E72:E75)</f>
        <v>2</v>
      </c>
      <c r="F77" s="367">
        <f>COUNTA(F72:F75)</f>
        <v>2</v>
      </c>
      <c r="G77" s="367"/>
      <c r="H77" s="367"/>
      <c r="I77" s="367"/>
      <c r="J77" s="367"/>
      <c r="K77" s="367">
        <v>2024</v>
      </c>
    </row>
    <row r="78" spans="1:11" x14ac:dyDescent="0.25">
      <c r="A78" s="372" t="s">
        <v>151</v>
      </c>
      <c r="B78" s="537">
        <f>MINA(B72:B75)</f>
        <v>6.6</v>
      </c>
      <c r="C78" s="537">
        <f>MINA(C72:C75)</f>
        <v>7</v>
      </c>
      <c r="D78" s="537">
        <f>MINA(D72:D75)</f>
        <v>0</v>
      </c>
      <c r="E78" s="537">
        <f>MINA(E72:E75)</f>
        <v>0.19</v>
      </c>
      <c r="F78" s="537">
        <f>MINA(F72:F75)</f>
        <v>0</v>
      </c>
      <c r="G78" s="367"/>
      <c r="H78" s="367"/>
      <c r="I78" s="367"/>
      <c r="J78" s="367"/>
      <c r="K78" s="367">
        <v>2024</v>
      </c>
    </row>
    <row r="79" spans="1:11" x14ac:dyDescent="0.25">
      <c r="A79" s="372" t="s">
        <v>152</v>
      </c>
      <c r="B79" s="537">
        <f>AVERAGEA(B72:B75)</f>
        <v>7.45</v>
      </c>
      <c r="C79" s="537">
        <f>AVERAGEA(C72:C75)</f>
        <v>8.5</v>
      </c>
      <c r="D79" s="537">
        <f>AVERAGEA(D72:D75)</f>
        <v>3.5</v>
      </c>
      <c r="E79" s="537">
        <f>AVERAGEA(E72:E75)</f>
        <v>0.20500000000000002</v>
      </c>
      <c r="F79" s="537">
        <f>AVERAGEA(F72:F75)</f>
        <v>0</v>
      </c>
      <c r="G79" s="367"/>
      <c r="H79" s="367"/>
      <c r="I79" s="367"/>
      <c r="J79" s="367"/>
      <c r="K79" s="367">
        <v>2024</v>
      </c>
    </row>
    <row r="80" spans="1:11" ht="15.75" thickBot="1" x14ac:dyDescent="0.3">
      <c r="A80" s="381" t="s">
        <v>153</v>
      </c>
      <c r="B80" s="386">
        <f>MAXA(B72:B75)</f>
        <v>8.3000000000000007</v>
      </c>
      <c r="C80" s="386">
        <f>MAXA(C72:C75)</f>
        <v>10</v>
      </c>
      <c r="D80" s="386">
        <f>MAXA(D72:D75)</f>
        <v>7</v>
      </c>
      <c r="E80" s="386">
        <f>MAXA(E72:E75)</f>
        <v>0.22</v>
      </c>
      <c r="F80" s="386">
        <f>MAXA(F72:F75)</f>
        <v>0</v>
      </c>
      <c r="G80" s="386"/>
      <c r="H80" s="386"/>
      <c r="I80" s="386"/>
      <c r="J80" s="386"/>
      <c r="K80" s="386">
        <v>2024</v>
      </c>
    </row>
  </sheetData>
  <phoneticPr fontId="9" type="noConversion"/>
  <conditionalFormatting sqref="B63">
    <cfRule type="cellIs" dxfId="13" priority="1" operator="notBetween">
      <formula>6.5</formula>
      <formula>8.5</formula>
    </cfRule>
  </conditionalFormatting>
  <conditionalFormatting sqref="C63">
    <cfRule type="cellIs" dxfId="12" priority="2" operator="greaterThan">
      <formula>30</formula>
    </cfRule>
  </conditionalFormatting>
  <conditionalFormatting sqref="D67:D71">
    <cfRule type="cellIs" dxfId="11" priority="5" operator="greaterThan">
      <formula>20</formula>
    </cfRule>
  </conditionalFormatting>
  <conditionalFormatting sqref="E67 E69:E71">
    <cfRule type="cellIs" dxfId="10" priority="4" operator="greaterThan">
      <formula>2</formula>
    </cfRule>
  </conditionalFormatting>
  <conditionalFormatting sqref="F67:F71">
    <cfRule type="cellIs" dxfId="9" priority="3" operator="greaterThan">
      <formula>200</formula>
    </cfRule>
  </conditionalFormatting>
  <hyperlinks>
    <hyperlink ref="B4" r:id="rId1" display="http://www.epa.nsw.gov.au/prpoeoapp/ViewPOEOLicence.aspx?DOCID=110819&amp;SYSUID=1&amp;LICID=1027" xr:uid="{00000000-0004-0000-0200-000000000000}"/>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98"/>
  <sheetViews>
    <sheetView zoomScale="90" zoomScaleNormal="90" workbookViewId="0">
      <pane ySplit="7" topLeftCell="A65" activePane="bottomLeft" state="frozen"/>
      <selection pane="bottomLeft" activeCell="C80" sqref="C80"/>
    </sheetView>
  </sheetViews>
  <sheetFormatPr defaultRowHeight="15" x14ac:dyDescent="0.25"/>
  <cols>
    <col min="1" max="1" width="23.140625" customWidth="1"/>
    <col min="2" max="2" width="21.140625" customWidth="1"/>
    <col min="3" max="3" width="22.42578125" customWidth="1"/>
    <col min="4" max="4" width="17.28515625" customWidth="1"/>
    <col min="5" max="5" width="13.7109375" bestFit="1" customWidth="1"/>
    <col min="6" max="6" width="9.7109375" customWidth="1"/>
    <col min="7" max="7" width="19.7109375" bestFit="1" customWidth="1"/>
    <col min="8" max="8" width="13.42578125" bestFit="1" customWidth="1"/>
    <col min="9" max="9" width="13.7109375" customWidth="1"/>
    <col min="10" max="10" width="13.85546875" customWidth="1"/>
    <col min="11" max="11" width="5.85546875" hidden="1" customWidth="1"/>
    <col min="12" max="12" width="13.140625" customWidth="1"/>
    <col min="13" max="13" width="13.28515625" customWidth="1"/>
    <col min="14" max="14" width="10.42578125" customWidth="1"/>
    <col min="15" max="15" width="13.7109375" customWidth="1"/>
    <col min="16" max="16" width="31.85546875" customWidth="1"/>
  </cols>
  <sheetData>
    <row r="1" spans="1:16" x14ac:dyDescent="0.25">
      <c r="A1" s="2" t="s">
        <v>0</v>
      </c>
      <c r="B1" t="s">
        <v>27</v>
      </c>
    </row>
    <row r="2" spans="1:16" x14ac:dyDescent="0.25">
      <c r="A2" s="2" t="s">
        <v>1</v>
      </c>
      <c r="B2" t="s">
        <v>109</v>
      </c>
    </row>
    <row r="3" spans="1:16" x14ac:dyDescent="0.25">
      <c r="A3" s="2" t="s">
        <v>2</v>
      </c>
      <c r="B3" t="s">
        <v>28</v>
      </c>
    </row>
    <row r="4" spans="1:16" x14ac:dyDescent="0.25">
      <c r="A4" s="2" t="s">
        <v>3</v>
      </c>
      <c r="B4" s="1" t="s">
        <v>110</v>
      </c>
    </row>
    <row r="6" spans="1:16" ht="15.75" thickBot="1" x14ac:dyDescent="0.3">
      <c r="L6" t="s">
        <v>12</v>
      </c>
      <c r="O6" t="s">
        <v>23</v>
      </c>
    </row>
    <row r="7" spans="1:16" ht="15" customHeight="1" thickBot="1" x14ac:dyDescent="0.3">
      <c r="A7" s="301" t="s">
        <v>11</v>
      </c>
      <c r="B7" s="302" t="s">
        <v>4</v>
      </c>
      <c r="C7" s="303" t="s">
        <v>5</v>
      </c>
      <c r="D7" s="303" t="s">
        <v>6</v>
      </c>
      <c r="E7" s="302" t="s">
        <v>7</v>
      </c>
      <c r="F7" s="85" t="s">
        <v>19</v>
      </c>
      <c r="G7" s="85" t="s">
        <v>20</v>
      </c>
      <c r="H7" s="303" t="s">
        <v>9</v>
      </c>
      <c r="I7" s="303" t="s">
        <v>8</v>
      </c>
      <c r="J7" s="688" t="s">
        <v>10</v>
      </c>
      <c r="K7" s="689"/>
      <c r="L7" s="304" t="s">
        <v>13</v>
      </c>
      <c r="M7" s="305" t="s">
        <v>14</v>
      </c>
      <c r="N7" s="306" t="s">
        <v>15</v>
      </c>
      <c r="O7" s="304" t="s">
        <v>24</v>
      </c>
      <c r="P7" s="306" t="s">
        <v>25</v>
      </c>
    </row>
    <row r="8" spans="1:16" x14ac:dyDescent="0.25">
      <c r="A8" s="690" t="s">
        <v>114</v>
      </c>
      <c r="B8" s="59" t="s">
        <v>44</v>
      </c>
      <c r="C8" s="30" t="s">
        <v>45</v>
      </c>
      <c r="D8" s="60" t="s">
        <v>46</v>
      </c>
      <c r="E8" s="60">
        <v>15</v>
      </c>
      <c r="F8" s="60">
        <v>50</v>
      </c>
      <c r="G8" s="60" t="s">
        <v>104</v>
      </c>
      <c r="H8" s="13">
        <v>42144</v>
      </c>
      <c r="I8" s="13">
        <v>42185</v>
      </c>
      <c r="J8" s="61">
        <v>42219</v>
      </c>
      <c r="K8" s="62"/>
      <c r="L8" s="63"/>
      <c r="M8" s="64"/>
      <c r="N8" s="65"/>
      <c r="O8" s="66"/>
      <c r="P8" s="67"/>
    </row>
    <row r="9" spans="1:16" x14ac:dyDescent="0.25">
      <c r="A9" s="691"/>
      <c r="B9" s="8" t="s">
        <v>47</v>
      </c>
      <c r="C9" s="46" t="s">
        <v>45</v>
      </c>
      <c r="D9" s="48" t="s">
        <v>46</v>
      </c>
      <c r="E9" s="48">
        <v>38</v>
      </c>
      <c r="F9" s="45">
        <v>2000</v>
      </c>
      <c r="G9" s="45" t="s">
        <v>104</v>
      </c>
      <c r="H9" s="18">
        <v>42144</v>
      </c>
      <c r="I9" s="18">
        <v>42185</v>
      </c>
      <c r="J9" s="78">
        <v>42219</v>
      </c>
      <c r="K9" s="79"/>
      <c r="L9" s="76"/>
      <c r="M9" s="75"/>
      <c r="N9" s="5"/>
      <c r="O9" s="56"/>
      <c r="P9" s="68"/>
    </row>
    <row r="10" spans="1:16" ht="15" customHeight="1" x14ac:dyDescent="0.25">
      <c r="A10" s="691"/>
      <c r="B10" s="8" t="s">
        <v>49</v>
      </c>
      <c r="C10" s="46" t="s">
        <v>45</v>
      </c>
      <c r="D10" s="223" t="s">
        <v>46</v>
      </c>
      <c r="E10" s="48" t="s">
        <v>97</v>
      </c>
      <c r="F10" s="45">
        <v>700</v>
      </c>
      <c r="G10" s="45" t="s">
        <v>104</v>
      </c>
      <c r="H10" s="18">
        <v>42144</v>
      </c>
      <c r="I10" s="18">
        <v>42185</v>
      </c>
      <c r="J10" s="78">
        <v>42219</v>
      </c>
      <c r="K10" s="79"/>
      <c r="L10" s="76"/>
      <c r="M10" s="75"/>
      <c r="N10" s="5"/>
      <c r="O10" s="56"/>
      <c r="P10" s="68"/>
    </row>
    <row r="11" spans="1:16" ht="15" customHeight="1" x14ac:dyDescent="0.25">
      <c r="A11" s="691"/>
      <c r="B11" s="8" t="s">
        <v>48</v>
      </c>
      <c r="C11" s="46" t="s">
        <v>45</v>
      </c>
      <c r="D11" s="223" t="s">
        <v>46</v>
      </c>
      <c r="E11" s="48">
        <v>0.72</v>
      </c>
      <c r="F11" s="45">
        <v>100</v>
      </c>
      <c r="G11" s="45" t="s">
        <v>104</v>
      </c>
      <c r="H11" s="18">
        <v>42144</v>
      </c>
      <c r="I11" s="18">
        <v>42185</v>
      </c>
      <c r="J11" s="78">
        <v>42219</v>
      </c>
      <c r="K11" s="79"/>
      <c r="L11" s="76"/>
      <c r="M11" s="75"/>
      <c r="N11" s="5"/>
      <c r="O11" s="56"/>
      <c r="P11" s="69"/>
    </row>
    <row r="12" spans="1:16" ht="15" customHeight="1" x14ac:dyDescent="0.25">
      <c r="A12" s="691"/>
      <c r="B12" s="8" t="s">
        <v>81</v>
      </c>
      <c r="C12" s="46" t="s">
        <v>45</v>
      </c>
      <c r="D12" s="223" t="s">
        <v>113</v>
      </c>
      <c r="E12" s="48" t="s">
        <v>98</v>
      </c>
      <c r="F12" s="45">
        <v>40</v>
      </c>
      <c r="G12" s="45" t="s">
        <v>104</v>
      </c>
      <c r="H12" s="18">
        <v>42144</v>
      </c>
      <c r="I12" s="18">
        <v>42185</v>
      </c>
      <c r="J12" s="78">
        <v>42219</v>
      </c>
      <c r="K12" s="54"/>
      <c r="L12" s="76"/>
      <c r="M12" s="75"/>
      <c r="N12" s="5"/>
      <c r="O12" s="56"/>
      <c r="P12" s="68"/>
    </row>
    <row r="13" spans="1:16" ht="24.75" x14ac:dyDescent="0.25">
      <c r="A13" s="691"/>
      <c r="B13" s="8" t="s">
        <v>84</v>
      </c>
      <c r="C13" s="46" t="s">
        <v>45</v>
      </c>
      <c r="D13" s="223" t="s">
        <v>113</v>
      </c>
      <c r="E13" s="48">
        <v>0.91</v>
      </c>
      <c r="F13" s="45">
        <v>1</v>
      </c>
      <c r="G13" s="45" t="s">
        <v>104</v>
      </c>
      <c r="H13" s="18">
        <v>42144</v>
      </c>
      <c r="I13" s="18">
        <v>42185</v>
      </c>
      <c r="J13" s="78">
        <v>42219</v>
      </c>
      <c r="K13" s="79"/>
      <c r="L13" s="76"/>
      <c r="M13" s="75"/>
      <c r="N13" s="5"/>
      <c r="O13" s="56"/>
      <c r="P13" s="68"/>
    </row>
    <row r="14" spans="1:16" ht="15" customHeight="1" x14ac:dyDescent="0.25">
      <c r="A14" s="691"/>
      <c r="B14" s="8" t="s">
        <v>85</v>
      </c>
      <c r="C14" s="46" t="s">
        <v>45</v>
      </c>
      <c r="D14" s="223" t="s">
        <v>113</v>
      </c>
      <c r="E14" s="48">
        <v>0.26</v>
      </c>
      <c r="F14" s="45">
        <v>200</v>
      </c>
      <c r="G14" s="45" t="s">
        <v>104</v>
      </c>
      <c r="H14" s="18">
        <v>42144</v>
      </c>
      <c r="I14" s="18">
        <v>42185</v>
      </c>
      <c r="J14" s="78">
        <v>42219</v>
      </c>
      <c r="K14" s="79"/>
      <c r="L14" s="76"/>
      <c r="M14" s="75"/>
      <c r="N14" s="5"/>
      <c r="O14" s="56"/>
      <c r="P14" s="68"/>
    </row>
    <row r="15" spans="1:16" x14ac:dyDescent="0.25">
      <c r="A15" s="691"/>
      <c r="B15" s="8" t="s">
        <v>87</v>
      </c>
      <c r="C15" s="46" t="s">
        <v>88</v>
      </c>
      <c r="D15" s="223" t="s">
        <v>113</v>
      </c>
      <c r="E15" s="48">
        <v>1.3</v>
      </c>
      <c r="F15" s="45" t="s">
        <v>26</v>
      </c>
      <c r="G15" s="45" t="s">
        <v>105</v>
      </c>
      <c r="H15" s="18">
        <v>42144</v>
      </c>
      <c r="I15" s="18">
        <v>42185</v>
      </c>
      <c r="J15" s="78">
        <v>42219</v>
      </c>
      <c r="K15" s="79"/>
      <c r="L15" s="19"/>
      <c r="M15" s="20"/>
      <c r="N15" s="11"/>
      <c r="O15" s="56"/>
      <c r="P15" s="70"/>
    </row>
    <row r="16" spans="1:16" x14ac:dyDescent="0.25">
      <c r="A16" s="691"/>
      <c r="B16" s="8" t="s">
        <v>89</v>
      </c>
      <c r="C16" s="46" t="s">
        <v>90</v>
      </c>
      <c r="D16" s="223" t="s">
        <v>113</v>
      </c>
      <c r="E16" s="48">
        <v>3.7</v>
      </c>
      <c r="F16" s="45" t="s">
        <v>26</v>
      </c>
      <c r="G16" s="45" t="s">
        <v>105</v>
      </c>
      <c r="H16" s="18">
        <v>42144</v>
      </c>
      <c r="I16" s="18">
        <v>42185</v>
      </c>
      <c r="J16" s="78">
        <v>42219</v>
      </c>
      <c r="K16" s="79"/>
      <c r="L16" s="19"/>
      <c r="M16" s="20"/>
      <c r="N16" s="11"/>
      <c r="O16" s="56"/>
      <c r="P16" s="70"/>
    </row>
    <row r="17" spans="1:16" ht="24.75" x14ac:dyDescent="0.25">
      <c r="A17" s="691"/>
      <c r="B17" s="8" t="s">
        <v>91</v>
      </c>
      <c r="C17" s="46" t="s">
        <v>92</v>
      </c>
      <c r="D17" s="223" t="s">
        <v>113</v>
      </c>
      <c r="E17" s="48">
        <v>29.1</v>
      </c>
      <c r="F17" s="45" t="s">
        <v>26</v>
      </c>
      <c r="G17" s="45" t="s">
        <v>105</v>
      </c>
      <c r="H17" s="18">
        <v>42144</v>
      </c>
      <c r="I17" s="18">
        <v>42185</v>
      </c>
      <c r="J17" s="78">
        <v>42219</v>
      </c>
      <c r="K17" s="79"/>
      <c r="L17" s="19"/>
      <c r="M17" s="20"/>
      <c r="N17" s="11"/>
      <c r="O17" s="56"/>
      <c r="P17" s="70"/>
    </row>
    <row r="18" spans="1:16" x14ac:dyDescent="0.25">
      <c r="A18" s="691"/>
      <c r="B18" s="8" t="s">
        <v>93</v>
      </c>
      <c r="C18" s="46" t="s">
        <v>94</v>
      </c>
      <c r="D18" s="223" t="s">
        <v>113</v>
      </c>
      <c r="E18" s="48">
        <v>13</v>
      </c>
      <c r="F18" s="45" t="s">
        <v>26</v>
      </c>
      <c r="G18" s="45" t="s">
        <v>105</v>
      </c>
      <c r="H18" s="18">
        <v>42144</v>
      </c>
      <c r="I18" s="18">
        <v>42185</v>
      </c>
      <c r="J18" s="78">
        <v>42219</v>
      </c>
      <c r="K18" s="79"/>
      <c r="L18" s="19"/>
      <c r="M18" s="20"/>
      <c r="N18" s="11"/>
      <c r="O18" s="56"/>
      <c r="P18" s="70"/>
    </row>
    <row r="19" spans="1:16" x14ac:dyDescent="0.25">
      <c r="A19" s="691"/>
      <c r="B19" s="8" t="s">
        <v>95</v>
      </c>
      <c r="C19" s="46" t="s">
        <v>96</v>
      </c>
      <c r="D19" s="223" t="s">
        <v>113</v>
      </c>
      <c r="E19" s="48">
        <v>8.1</v>
      </c>
      <c r="F19" s="45" t="s">
        <v>26</v>
      </c>
      <c r="G19" s="45" t="s">
        <v>105</v>
      </c>
      <c r="H19" s="18">
        <v>42144</v>
      </c>
      <c r="I19" s="18">
        <v>42185</v>
      </c>
      <c r="J19" s="78">
        <v>42219</v>
      </c>
      <c r="K19" s="79"/>
      <c r="L19" s="19"/>
      <c r="M19" s="20"/>
      <c r="N19" s="11"/>
      <c r="O19" s="56"/>
      <c r="P19" s="70"/>
    </row>
    <row r="20" spans="1:16" x14ac:dyDescent="0.25">
      <c r="A20" s="172"/>
      <c r="B20" s="27"/>
      <c r="C20" s="31"/>
      <c r="D20" s="224"/>
      <c r="E20" s="29"/>
      <c r="F20" s="28"/>
      <c r="G20" s="28"/>
      <c r="H20" s="17"/>
      <c r="I20" s="17"/>
      <c r="J20" s="47"/>
      <c r="K20" s="79"/>
      <c r="L20" s="19"/>
      <c r="M20" s="20"/>
      <c r="N20" s="11"/>
      <c r="O20" s="56"/>
      <c r="P20" s="70"/>
    </row>
    <row r="21" spans="1:16" ht="15" customHeight="1" x14ac:dyDescent="0.25">
      <c r="A21" s="694"/>
      <c r="B21" s="8" t="s">
        <v>81</v>
      </c>
      <c r="C21" s="46" t="s">
        <v>45</v>
      </c>
      <c r="D21" s="223" t="s">
        <v>113</v>
      </c>
      <c r="E21" s="48">
        <v>0.67</v>
      </c>
      <c r="F21" s="45">
        <v>40</v>
      </c>
      <c r="G21" s="45" t="s">
        <v>104</v>
      </c>
      <c r="H21" s="18">
        <v>42357</v>
      </c>
      <c r="I21" s="18">
        <v>42377</v>
      </c>
      <c r="J21" s="78">
        <v>42489</v>
      </c>
      <c r="K21" s="79"/>
      <c r="L21" s="19"/>
      <c r="M21" s="20"/>
      <c r="N21" s="11"/>
      <c r="O21" s="56"/>
      <c r="P21" s="70"/>
    </row>
    <row r="22" spans="1:16" ht="24.75" x14ac:dyDescent="0.25">
      <c r="A22" s="694"/>
      <c r="B22" s="8" t="s">
        <v>84</v>
      </c>
      <c r="C22" s="46" t="s">
        <v>45</v>
      </c>
      <c r="D22" s="223" t="s">
        <v>113</v>
      </c>
      <c r="E22" s="48">
        <v>8.9999999999999998E-4</v>
      </c>
      <c r="F22" s="45">
        <v>1</v>
      </c>
      <c r="G22" s="45" t="s">
        <v>104</v>
      </c>
      <c r="H22" s="18">
        <v>42357</v>
      </c>
      <c r="I22" s="18">
        <v>42377</v>
      </c>
      <c r="J22" s="78">
        <v>42489</v>
      </c>
      <c r="K22" s="79"/>
      <c r="L22" s="19"/>
      <c r="M22" s="20"/>
      <c r="N22" s="11"/>
      <c r="O22" s="56"/>
      <c r="P22" s="70"/>
    </row>
    <row r="23" spans="1:16" ht="15" customHeight="1" x14ac:dyDescent="0.25">
      <c r="A23" s="694"/>
      <c r="B23" s="8" t="s">
        <v>85</v>
      </c>
      <c r="C23" s="46" t="s">
        <v>45</v>
      </c>
      <c r="D23" s="223" t="s">
        <v>113</v>
      </c>
      <c r="E23" s="48">
        <v>7.7</v>
      </c>
      <c r="F23" s="45">
        <v>200</v>
      </c>
      <c r="G23" s="45" t="s">
        <v>104</v>
      </c>
      <c r="H23" s="18">
        <v>42357</v>
      </c>
      <c r="I23" s="18">
        <v>42377</v>
      </c>
      <c r="J23" s="78">
        <v>42489</v>
      </c>
      <c r="K23" s="79"/>
      <c r="L23" s="19"/>
      <c r="M23" s="20"/>
      <c r="N23" s="11"/>
      <c r="O23" s="56"/>
      <c r="P23" s="70"/>
    </row>
    <row r="24" spans="1:16" x14ac:dyDescent="0.25">
      <c r="A24" s="694"/>
      <c r="B24" s="8" t="s">
        <v>87</v>
      </c>
      <c r="C24" s="46" t="s">
        <v>88</v>
      </c>
      <c r="D24" s="223" t="s">
        <v>113</v>
      </c>
      <c r="E24" s="48">
        <v>1.3</v>
      </c>
      <c r="F24" s="45" t="s">
        <v>26</v>
      </c>
      <c r="G24" s="45" t="s">
        <v>105</v>
      </c>
      <c r="H24" s="18">
        <v>42357</v>
      </c>
      <c r="I24" s="18">
        <v>42377</v>
      </c>
      <c r="J24" s="78">
        <v>42489</v>
      </c>
      <c r="K24" s="79"/>
      <c r="L24" s="19"/>
      <c r="M24" s="20"/>
      <c r="N24" s="11"/>
      <c r="O24" s="56"/>
      <c r="P24" s="70"/>
    </row>
    <row r="25" spans="1:16" x14ac:dyDescent="0.25">
      <c r="A25" s="694"/>
      <c r="B25" s="8" t="s">
        <v>89</v>
      </c>
      <c r="C25" s="46" t="s">
        <v>90</v>
      </c>
      <c r="D25" s="223" t="s">
        <v>113</v>
      </c>
      <c r="E25" s="48">
        <v>2.9</v>
      </c>
      <c r="F25" s="45" t="s">
        <v>26</v>
      </c>
      <c r="G25" s="45" t="s">
        <v>105</v>
      </c>
      <c r="H25" s="18">
        <v>42357</v>
      </c>
      <c r="I25" s="18">
        <v>42377</v>
      </c>
      <c r="J25" s="78">
        <v>42489</v>
      </c>
      <c r="K25" s="79"/>
      <c r="L25" s="19"/>
      <c r="M25" s="20"/>
      <c r="N25" s="11"/>
      <c r="O25" s="56"/>
      <c r="P25" s="70"/>
    </row>
    <row r="26" spans="1:16" ht="24.75" x14ac:dyDescent="0.25">
      <c r="A26" s="694"/>
      <c r="B26" s="8" t="s">
        <v>91</v>
      </c>
      <c r="C26" s="46" t="s">
        <v>92</v>
      </c>
      <c r="D26" s="223" t="s">
        <v>113</v>
      </c>
      <c r="E26" s="48">
        <v>29.1</v>
      </c>
      <c r="F26" s="45" t="s">
        <v>26</v>
      </c>
      <c r="G26" s="45" t="s">
        <v>105</v>
      </c>
      <c r="H26" s="18">
        <v>42357</v>
      </c>
      <c r="I26" s="18">
        <v>42377</v>
      </c>
      <c r="J26" s="78">
        <v>42489</v>
      </c>
      <c r="K26" s="79"/>
      <c r="L26" s="19"/>
      <c r="M26" s="20"/>
      <c r="N26" s="11"/>
      <c r="O26" s="56"/>
      <c r="P26" s="70"/>
    </row>
    <row r="27" spans="1:16" x14ac:dyDescent="0.25">
      <c r="A27" s="694"/>
      <c r="B27" s="8" t="s">
        <v>93</v>
      </c>
      <c r="C27" s="46" t="s">
        <v>94</v>
      </c>
      <c r="D27" s="223" t="s">
        <v>113</v>
      </c>
      <c r="E27" s="48">
        <v>15</v>
      </c>
      <c r="F27" s="45" t="s">
        <v>26</v>
      </c>
      <c r="G27" s="45" t="s">
        <v>105</v>
      </c>
      <c r="H27" s="18">
        <v>42357</v>
      </c>
      <c r="I27" s="18">
        <v>42377</v>
      </c>
      <c r="J27" s="78">
        <v>42489</v>
      </c>
      <c r="K27" s="79"/>
      <c r="L27" s="19"/>
      <c r="M27" s="20"/>
      <c r="N27" s="11"/>
      <c r="O27" s="56"/>
      <c r="P27" s="70"/>
    </row>
    <row r="28" spans="1:16" x14ac:dyDescent="0.25">
      <c r="A28" s="694"/>
      <c r="B28" s="8" t="s">
        <v>95</v>
      </c>
      <c r="C28" s="46" t="s">
        <v>96</v>
      </c>
      <c r="D28" s="223" t="s">
        <v>113</v>
      </c>
      <c r="E28" s="48">
        <v>8.9</v>
      </c>
      <c r="F28" s="45" t="s">
        <v>26</v>
      </c>
      <c r="G28" s="45" t="s">
        <v>105</v>
      </c>
      <c r="H28" s="18">
        <v>42357</v>
      </c>
      <c r="I28" s="18">
        <v>42377</v>
      </c>
      <c r="J28" s="78">
        <v>42489</v>
      </c>
      <c r="K28" s="79"/>
      <c r="L28" s="19"/>
      <c r="M28" s="20"/>
      <c r="N28" s="11"/>
      <c r="O28" s="56"/>
      <c r="P28" s="70"/>
    </row>
    <row r="29" spans="1:16" x14ac:dyDescent="0.25">
      <c r="A29" s="172"/>
      <c r="B29" s="27"/>
      <c r="C29" s="28"/>
      <c r="D29" s="181"/>
      <c r="E29" s="29"/>
      <c r="F29" s="28"/>
      <c r="G29" s="28"/>
      <c r="H29" s="17"/>
      <c r="I29" s="17"/>
      <c r="J29" s="47"/>
      <c r="K29" s="165"/>
      <c r="L29" s="19"/>
      <c r="M29" s="20"/>
      <c r="N29" s="11"/>
      <c r="O29" s="56"/>
      <c r="P29" s="70"/>
    </row>
    <row r="30" spans="1:16" x14ac:dyDescent="0.25">
      <c r="A30" s="692"/>
      <c r="B30" s="225" t="s">
        <v>44</v>
      </c>
      <c r="C30" s="226" t="s">
        <v>122</v>
      </c>
      <c r="D30" s="223" t="s">
        <v>46</v>
      </c>
      <c r="E30" s="223"/>
      <c r="F30" s="223">
        <v>50</v>
      </c>
      <c r="G30" s="227"/>
      <c r="H30" s="233">
        <v>2016</v>
      </c>
      <c r="I30" s="18"/>
      <c r="J30" s="78"/>
      <c r="K30" s="79"/>
      <c r="L30" s="19"/>
      <c r="M30" s="20"/>
      <c r="N30" s="11"/>
      <c r="O30" s="56"/>
      <c r="P30" s="70"/>
    </row>
    <row r="31" spans="1:16" x14ac:dyDescent="0.25">
      <c r="A31" s="692"/>
      <c r="B31" s="225" t="s">
        <v>47</v>
      </c>
      <c r="C31" s="228" t="s">
        <v>122</v>
      </c>
      <c r="D31" s="223" t="s">
        <v>46</v>
      </c>
      <c r="E31" s="223"/>
      <c r="F31" s="227">
        <v>2000</v>
      </c>
      <c r="G31" s="227"/>
      <c r="H31" s="233">
        <v>2016</v>
      </c>
      <c r="I31" s="18"/>
      <c r="J31" s="78"/>
      <c r="K31" s="79"/>
      <c r="L31" s="19"/>
      <c r="M31" s="20"/>
      <c r="N31" s="11"/>
      <c r="O31" s="56"/>
      <c r="P31" s="70"/>
    </row>
    <row r="32" spans="1:16" x14ac:dyDescent="0.25">
      <c r="A32" s="692"/>
      <c r="B32" s="225" t="s">
        <v>49</v>
      </c>
      <c r="C32" s="228" t="s">
        <v>122</v>
      </c>
      <c r="D32" s="223" t="s">
        <v>46</v>
      </c>
      <c r="E32" s="223"/>
      <c r="F32" s="227">
        <v>700</v>
      </c>
      <c r="G32" s="227"/>
      <c r="H32" s="233">
        <v>2016</v>
      </c>
      <c r="I32" s="18"/>
      <c r="J32" s="78"/>
      <c r="K32" s="79"/>
      <c r="L32" s="19"/>
      <c r="M32" s="20"/>
      <c r="N32" s="11"/>
      <c r="O32" s="56"/>
      <c r="P32" s="70"/>
    </row>
    <row r="33" spans="1:16" x14ac:dyDescent="0.25">
      <c r="A33" s="692"/>
      <c r="B33" s="225" t="s">
        <v>48</v>
      </c>
      <c r="C33" s="228" t="s">
        <v>122</v>
      </c>
      <c r="D33" s="223" t="s">
        <v>46</v>
      </c>
      <c r="E33" s="223"/>
      <c r="F33" s="227">
        <v>100</v>
      </c>
      <c r="G33" s="227"/>
      <c r="H33" s="233">
        <v>2016</v>
      </c>
      <c r="I33" s="18"/>
      <c r="J33" s="78"/>
      <c r="K33" s="79"/>
      <c r="L33" s="19"/>
      <c r="M33" s="20"/>
      <c r="N33" s="11"/>
      <c r="O33" s="56"/>
      <c r="P33" s="70"/>
    </row>
    <row r="34" spans="1:16" x14ac:dyDescent="0.25">
      <c r="A34" s="692"/>
      <c r="B34" s="225" t="s">
        <v>81</v>
      </c>
      <c r="C34" s="228" t="s">
        <v>122</v>
      </c>
      <c r="D34" s="223" t="s">
        <v>113</v>
      </c>
      <c r="E34" s="223"/>
      <c r="F34" s="227">
        <v>40</v>
      </c>
      <c r="G34" s="227"/>
      <c r="H34" s="233">
        <v>2016</v>
      </c>
      <c r="I34" s="18"/>
      <c r="J34" s="78"/>
      <c r="K34" s="79"/>
      <c r="L34" s="19"/>
      <c r="M34" s="20"/>
      <c r="N34" s="11"/>
      <c r="O34" s="56"/>
      <c r="P34" s="70"/>
    </row>
    <row r="35" spans="1:16" ht="24.75" x14ac:dyDescent="0.25">
      <c r="A35" s="692"/>
      <c r="B35" s="225" t="s">
        <v>84</v>
      </c>
      <c r="C35" s="228" t="s">
        <v>122</v>
      </c>
      <c r="D35" s="223" t="s">
        <v>113</v>
      </c>
      <c r="E35" s="223"/>
      <c r="F35" s="227">
        <v>1</v>
      </c>
      <c r="G35" s="227"/>
      <c r="H35" s="233">
        <v>2016</v>
      </c>
      <c r="I35" s="18"/>
      <c r="J35" s="78"/>
      <c r="K35" s="79"/>
      <c r="L35" s="19"/>
      <c r="M35" s="20"/>
      <c r="N35" s="11"/>
      <c r="O35" s="56"/>
      <c r="P35" s="70"/>
    </row>
    <row r="36" spans="1:16" x14ac:dyDescent="0.25">
      <c r="A36" s="692"/>
      <c r="B36" s="225" t="s">
        <v>85</v>
      </c>
      <c r="C36" s="228" t="s">
        <v>122</v>
      </c>
      <c r="D36" s="223" t="s">
        <v>113</v>
      </c>
      <c r="E36" s="223"/>
      <c r="F36" s="227">
        <v>200</v>
      </c>
      <c r="G36" s="227"/>
      <c r="H36" s="233">
        <v>2016</v>
      </c>
      <c r="I36" s="18"/>
      <c r="J36" s="78"/>
      <c r="K36" s="79"/>
      <c r="L36" s="19"/>
      <c r="M36" s="20"/>
      <c r="N36" s="11"/>
      <c r="O36" s="56"/>
      <c r="P36" s="70"/>
    </row>
    <row r="37" spans="1:16" x14ac:dyDescent="0.25">
      <c r="A37" s="692"/>
      <c r="B37" s="225" t="s">
        <v>87</v>
      </c>
      <c r="C37" s="228" t="s">
        <v>123</v>
      </c>
      <c r="D37" s="223" t="s">
        <v>113</v>
      </c>
      <c r="E37" s="223"/>
      <c r="F37" s="227" t="s">
        <v>26</v>
      </c>
      <c r="G37" s="227"/>
      <c r="H37" s="233">
        <v>2016</v>
      </c>
      <c r="I37" s="18"/>
      <c r="J37" s="78"/>
      <c r="K37" s="79"/>
      <c r="L37" s="19"/>
      <c r="M37" s="20"/>
      <c r="N37" s="11"/>
      <c r="O37" s="56"/>
      <c r="P37" s="70"/>
    </row>
    <row r="38" spans="1:16" x14ac:dyDescent="0.25">
      <c r="A38" s="692"/>
      <c r="B38" s="225" t="s">
        <v>89</v>
      </c>
      <c r="C38" s="228" t="s">
        <v>90</v>
      </c>
      <c r="D38" s="223" t="s">
        <v>113</v>
      </c>
      <c r="E38" s="223"/>
      <c r="F38" s="227" t="s">
        <v>26</v>
      </c>
      <c r="G38" s="227"/>
      <c r="H38" s="233">
        <v>2016</v>
      </c>
      <c r="I38" s="18"/>
      <c r="J38" s="78"/>
      <c r="K38" s="79"/>
      <c r="L38" s="19"/>
      <c r="M38" s="20"/>
      <c r="N38" s="11"/>
      <c r="O38" s="56"/>
      <c r="P38" s="70"/>
    </row>
    <row r="39" spans="1:16" ht="24.75" x14ac:dyDescent="0.25">
      <c r="A39" s="692"/>
      <c r="B39" s="225" t="s">
        <v>91</v>
      </c>
      <c r="C39" s="228" t="s">
        <v>92</v>
      </c>
      <c r="D39" s="223" t="s">
        <v>113</v>
      </c>
      <c r="E39" s="223"/>
      <c r="F39" s="227" t="s">
        <v>26</v>
      </c>
      <c r="G39" s="227"/>
      <c r="H39" s="233">
        <v>2016</v>
      </c>
      <c r="I39" s="18"/>
      <c r="J39" s="78"/>
      <c r="K39" s="79"/>
      <c r="L39" s="19"/>
      <c r="M39" s="20"/>
      <c r="N39" s="11"/>
      <c r="O39" s="56"/>
      <c r="P39" s="70"/>
    </row>
    <row r="40" spans="1:16" x14ac:dyDescent="0.25">
      <c r="A40" s="692"/>
      <c r="B40" s="225" t="s">
        <v>93</v>
      </c>
      <c r="C40" s="228" t="s">
        <v>124</v>
      </c>
      <c r="D40" s="223" t="s">
        <v>113</v>
      </c>
      <c r="E40" s="223"/>
      <c r="F40" s="227" t="s">
        <v>26</v>
      </c>
      <c r="G40" s="227"/>
      <c r="H40" s="233">
        <v>2016</v>
      </c>
      <c r="I40" s="18"/>
      <c r="J40" s="78"/>
      <c r="K40" s="79"/>
      <c r="L40" s="19"/>
      <c r="M40" s="20"/>
      <c r="N40" s="11"/>
      <c r="O40" s="56"/>
      <c r="P40" s="70"/>
    </row>
    <row r="41" spans="1:16" ht="15.75" thickBot="1" x14ac:dyDescent="0.3">
      <c r="A41" s="693"/>
      <c r="B41" s="229" t="s">
        <v>95</v>
      </c>
      <c r="C41" s="230" t="s">
        <v>125</v>
      </c>
      <c r="D41" s="231" t="s">
        <v>113</v>
      </c>
      <c r="E41" s="231"/>
      <c r="F41" s="232" t="s">
        <v>26</v>
      </c>
      <c r="G41" s="232"/>
      <c r="H41" s="234">
        <v>2016</v>
      </c>
      <c r="I41" s="173"/>
      <c r="J41" s="174"/>
      <c r="K41" s="175"/>
      <c r="L41" s="176"/>
      <c r="M41" s="177"/>
      <c r="N41" s="178"/>
      <c r="O41" s="179"/>
      <c r="P41" s="180"/>
    </row>
    <row r="42" spans="1:16" x14ac:dyDescent="0.25">
      <c r="A42" s="26"/>
      <c r="B42" s="51"/>
      <c r="C42" s="166"/>
      <c r="D42" s="29"/>
      <c r="E42" s="29"/>
      <c r="F42" s="29"/>
      <c r="G42" s="29"/>
      <c r="H42" s="165"/>
      <c r="I42" s="165"/>
      <c r="J42" s="47"/>
      <c r="K42" s="79"/>
      <c r="L42" s="167"/>
      <c r="M42" s="168"/>
      <c r="N42" s="169"/>
      <c r="O42" s="170"/>
      <c r="P42" s="171"/>
    </row>
    <row r="43" spans="1:16" x14ac:dyDescent="0.25">
      <c r="A43" s="695" t="s">
        <v>115</v>
      </c>
      <c r="B43" s="235" t="s">
        <v>44</v>
      </c>
      <c r="C43" s="228" t="s">
        <v>122</v>
      </c>
      <c r="D43" s="223" t="s">
        <v>46</v>
      </c>
      <c r="E43" s="223"/>
      <c r="F43" s="223">
        <v>50</v>
      </c>
      <c r="G43" s="227"/>
      <c r="H43" s="233">
        <v>2015</v>
      </c>
      <c r="I43" s="18"/>
      <c r="J43" s="78"/>
      <c r="K43" s="79"/>
      <c r="L43" s="19"/>
      <c r="M43" s="20"/>
      <c r="N43" s="11"/>
      <c r="O43" s="56"/>
      <c r="P43" s="70"/>
    </row>
    <row r="44" spans="1:16" x14ac:dyDescent="0.25">
      <c r="A44" s="696"/>
      <c r="B44" s="225" t="s">
        <v>47</v>
      </c>
      <c r="C44" s="228" t="s">
        <v>122</v>
      </c>
      <c r="D44" s="223" t="s">
        <v>46</v>
      </c>
      <c r="E44" s="223"/>
      <c r="F44" s="227">
        <v>2000</v>
      </c>
      <c r="G44" s="227"/>
      <c r="H44" s="233">
        <v>2015</v>
      </c>
      <c r="I44" s="18"/>
      <c r="J44" s="78"/>
      <c r="K44" s="79"/>
      <c r="L44" s="19"/>
      <c r="M44" s="20"/>
      <c r="N44" s="11"/>
      <c r="O44" s="56"/>
      <c r="P44" s="70"/>
    </row>
    <row r="45" spans="1:16" x14ac:dyDescent="0.25">
      <c r="A45" s="696"/>
      <c r="B45" s="236" t="s">
        <v>49</v>
      </c>
      <c r="C45" s="228" t="s">
        <v>122</v>
      </c>
      <c r="D45" s="223" t="s">
        <v>46</v>
      </c>
      <c r="E45" s="237"/>
      <c r="F45" s="227">
        <v>700</v>
      </c>
      <c r="G45" s="238"/>
      <c r="H45" s="233">
        <v>2015</v>
      </c>
      <c r="I45" s="33"/>
      <c r="J45" s="34"/>
      <c r="K45" s="35"/>
      <c r="L45" s="36"/>
      <c r="M45" s="37"/>
      <c r="N45" s="38"/>
      <c r="O45" s="57"/>
      <c r="P45" s="71"/>
    </row>
    <row r="46" spans="1:16" x14ac:dyDescent="0.25">
      <c r="A46" s="696"/>
      <c r="B46" s="225" t="s">
        <v>48</v>
      </c>
      <c r="C46" s="228" t="s">
        <v>122</v>
      </c>
      <c r="D46" s="223" t="s">
        <v>46</v>
      </c>
      <c r="E46" s="239"/>
      <c r="F46" s="227">
        <v>100</v>
      </c>
      <c r="G46" s="239"/>
      <c r="H46" s="233">
        <v>2015</v>
      </c>
      <c r="I46" s="49"/>
      <c r="J46" s="49"/>
      <c r="K46" s="55"/>
      <c r="L46" s="76"/>
      <c r="M46" s="75"/>
      <c r="N46" s="5"/>
      <c r="O46" s="56"/>
      <c r="P46" s="68"/>
    </row>
    <row r="47" spans="1:16" x14ac:dyDescent="0.25">
      <c r="A47" s="696"/>
      <c r="B47" s="225" t="s">
        <v>81</v>
      </c>
      <c r="C47" s="228" t="s">
        <v>122</v>
      </c>
      <c r="D47" s="223" t="s">
        <v>113</v>
      </c>
      <c r="E47" s="240"/>
      <c r="F47" s="227">
        <v>40</v>
      </c>
      <c r="G47" s="240"/>
      <c r="H47" s="233">
        <v>2015</v>
      </c>
      <c r="I47" s="3"/>
      <c r="J47" s="3"/>
      <c r="K47" s="50"/>
      <c r="L47" s="14"/>
      <c r="M47" s="40"/>
      <c r="N47" s="5"/>
      <c r="O47" s="42"/>
      <c r="P47" s="5"/>
    </row>
    <row r="48" spans="1:16" ht="24.75" x14ac:dyDescent="0.25">
      <c r="A48" s="696"/>
      <c r="B48" s="225" t="s">
        <v>84</v>
      </c>
      <c r="C48" s="228" t="s">
        <v>122</v>
      </c>
      <c r="D48" s="223" t="s">
        <v>113</v>
      </c>
      <c r="E48" s="240"/>
      <c r="F48" s="227">
        <v>1</v>
      </c>
      <c r="G48" s="240"/>
      <c r="H48" s="233">
        <v>2015</v>
      </c>
      <c r="I48" s="3"/>
      <c r="J48" s="3"/>
      <c r="K48" s="50"/>
      <c r="L48" s="14"/>
      <c r="M48" s="40"/>
      <c r="N48" s="5"/>
      <c r="O48" s="42"/>
      <c r="P48" s="5"/>
    </row>
    <row r="49" spans="1:16" x14ac:dyDescent="0.25">
      <c r="A49" s="696"/>
      <c r="B49" s="225" t="s">
        <v>85</v>
      </c>
      <c r="C49" s="228" t="s">
        <v>122</v>
      </c>
      <c r="D49" s="223" t="s">
        <v>113</v>
      </c>
      <c r="E49" s="240"/>
      <c r="F49" s="227">
        <v>200</v>
      </c>
      <c r="G49" s="240"/>
      <c r="H49" s="233">
        <v>2015</v>
      </c>
      <c r="I49" s="3"/>
      <c r="J49" s="3"/>
      <c r="K49" s="50"/>
      <c r="L49" s="14"/>
      <c r="M49" s="40"/>
      <c r="N49" s="5"/>
      <c r="O49" s="42"/>
      <c r="P49" s="5"/>
    </row>
    <row r="50" spans="1:16" x14ac:dyDescent="0.25">
      <c r="A50" s="696"/>
      <c r="B50" s="225" t="s">
        <v>87</v>
      </c>
      <c r="C50" s="228" t="s">
        <v>123</v>
      </c>
      <c r="D50" s="223" t="s">
        <v>113</v>
      </c>
      <c r="E50" s="240"/>
      <c r="F50" s="227" t="s">
        <v>26</v>
      </c>
      <c r="G50" s="240"/>
      <c r="H50" s="233">
        <v>2015</v>
      </c>
      <c r="I50" s="3"/>
      <c r="J50" s="3"/>
      <c r="K50" s="50"/>
      <c r="L50" s="14"/>
      <c r="M50" s="40"/>
      <c r="N50" s="5"/>
      <c r="O50" s="42"/>
      <c r="P50" s="5"/>
    </row>
    <row r="51" spans="1:16" x14ac:dyDescent="0.25">
      <c r="A51" s="696"/>
      <c r="B51" s="225" t="s">
        <v>89</v>
      </c>
      <c r="C51" s="228" t="s">
        <v>90</v>
      </c>
      <c r="D51" s="223" t="s">
        <v>113</v>
      </c>
      <c r="E51" s="240"/>
      <c r="F51" s="227" t="s">
        <v>26</v>
      </c>
      <c r="G51" s="240"/>
      <c r="H51" s="233">
        <v>2015</v>
      </c>
      <c r="I51" s="3"/>
      <c r="J51" s="3"/>
      <c r="K51" s="50"/>
      <c r="L51" s="14"/>
      <c r="M51" s="40"/>
      <c r="N51" s="5"/>
      <c r="O51" s="42"/>
      <c r="P51" s="5"/>
    </row>
    <row r="52" spans="1:16" ht="24.75" x14ac:dyDescent="0.25">
      <c r="A52" s="696"/>
      <c r="B52" s="225" t="s">
        <v>91</v>
      </c>
      <c r="C52" s="228" t="s">
        <v>92</v>
      </c>
      <c r="D52" s="223" t="s">
        <v>113</v>
      </c>
      <c r="E52" s="240"/>
      <c r="F52" s="227" t="s">
        <v>26</v>
      </c>
      <c r="G52" s="240"/>
      <c r="H52" s="233">
        <v>2015</v>
      </c>
      <c r="I52" s="3"/>
      <c r="J52" s="3"/>
      <c r="K52" s="50"/>
      <c r="L52" s="14"/>
      <c r="M52" s="40"/>
      <c r="N52" s="5"/>
      <c r="O52" s="42"/>
      <c r="P52" s="5"/>
    </row>
    <row r="53" spans="1:16" x14ac:dyDescent="0.25">
      <c r="A53" s="696"/>
      <c r="B53" s="225" t="s">
        <v>93</v>
      </c>
      <c r="C53" s="228" t="s">
        <v>124</v>
      </c>
      <c r="D53" s="223" t="s">
        <v>113</v>
      </c>
      <c r="E53" s="240"/>
      <c r="F53" s="227" t="s">
        <v>26</v>
      </c>
      <c r="G53" s="240"/>
      <c r="H53" s="233">
        <v>2015</v>
      </c>
      <c r="I53" s="3"/>
      <c r="J53" s="3"/>
      <c r="K53" s="50"/>
      <c r="L53" s="14"/>
      <c r="M53" s="40"/>
      <c r="N53" s="5"/>
      <c r="O53" s="42"/>
      <c r="P53" s="5"/>
    </row>
    <row r="54" spans="1:16" x14ac:dyDescent="0.25">
      <c r="A54" s="696"/>
      <c r="B54" s="225" t="s">
        <v>95</v>
      </c>
      <c r="C54" s="228" t="s">
        <v>125</v>
      </c>
      <c r="D54" s="227" t="s">
        <v>113</v>
      </c>
      <c r="E54" s="240"/>
      <c r="F54" s="227" t="s">
        <v>26</v>
      </c>
      <c r="G54" s="240"/>
      <c r="H54" s="233">
        <v>2015</v>
      </c>
      <c r="I54" s="3"/>
      <c r="J54" s="3"/>
      <c r="K54" s="50"/>
      <c r="L54" s="14"/>
      <c r="M54" s="40"/>
      <c r="N54" s="5"/>
      <c r="O54" s="42"/>
      <c r="P54" s="5"/>
    </row>
    <row r="55" spans="1:16" x14ac:dyDescent="0.25">
      <c r="A55" s="696"/>
      <c r="B55" s="183"/>
      <c r="C55" s="184"/>
      <c r="D55" s="164"/>
      <c r="E55" s="185"/>
      <c r="F55" s="164"/>
      <c r="G55" s="40"/>
      <c r="H55" s="186"/>
      <c r="I55" s="52"/>
      <c r="J55" s="41"/>
      <c r="K55" s="39"/>
      <c r="L55" s="14"/>
      <c r="M55" s="40"/>
      <c r="N55" s="5"/>
      <c r="O55" s="42"/>
      <c r="P55" s="5"/>
    </row>
    <row r="56" spans="1:16" x14ac:dyDescent="0.25">
      <c r="A56" s="696"/>
      <c r="B56" s="235" t="s">
        <v>44</v>
      </c>
      <c r="C56" s="228" t="s">
        <v>122</v>
      </c>
      <c r="D56" s="223" t="s">
        <v>46</v>
      </c>
      <c r="E56" s="241"/>
      <c r="F56" s="223">
        <v>50</v>
      </c>
      <c r="G56" s="240"/>
      <c r="H56" s="233">
        <v>2016</v>
      </c>
      <c r="I56" s="50"/>
      <c r="J56" s="182"/>
      <c r="L56" s="14"/>
      <c r="M56" s="40"/>
      <c r="N56" s="5"/>
      <c r="O56" s="42"/>
      <c r="P56" s="5"/>
    </row>
    <row r="57" spans="1:16" x14ac:dyDescent="0.25">
      <c r="A57" s="696"/>
      <c r="B57" s="225" t="s">
        <v>47</v>
      </c>
      <c r="C57" s="228" t="s">
        <v>122</v>
      </c>
      <c r="D57" s="223" t="s">
        <v>46</v>
      </c>
      <c r="E57" s="241"/>
      <c r="F57" s="227">
        <v>2000</v>
      </c>
      <c r="G57" s="240"/>
      <c r="H57" s="233">
        <v>2016</v>
      </c>
      <c r="I57" s="50"/>
      <c r="J57" s="182"/>
      <c r="L57" s="14"/>
      <c r="M57" s="40"/>
      <c r="N57" s="5"/>
      <c r="O57" s="42"/>
      <c r="P57" s="5"/>
    </row>
    <row r="58" spans="1:16" x14ac:dyDescent="0.25">
      <c r="A58" s="696"/>
      <c r="B58" s="236" t="s">
        <v>49</v>
      </c>
      <c r="C58" s="228" t="s">
        <v>122</v>
      </c>
      <c r="D58" s="223" t="s">
        <v>46</v>
      </c>
      <c r="E58" s="241"/>
      <c r="F58" s="227">
        <v>700</v>
      </c>
      <c r="G58" s="240"/>
      <c r="H58" s="233">
        <v>2016</v>
      </c>
      <c r="I58" s="50"/>
      <c r="J58" s="182"/>
      <c r="L58" s="14"/>
      <c r="M58" s="40"/>
      <c r="N58" s="5"/>
      <c r="O58" s="42"/>
      <c r="P58" s="5"/>
    </row>
    <row r="59" spans="1:16" x14ac:dyDescent="0.25">
      <c r="A59" s="696"/>
      <c r="B59" s="225" t="s">
        <v>48</v>
      </c>
      <c r="C59" s="228" t="s">
        <v>122</v>
      </c>
      <c r="D59" s="223" t="s">
        <v>46</v>
      </c>
      <c r="E59" s="241"/>
      <c r="F59" s="227">
        <v>100</v>
      </c>
      <c r="G59" s="240"/>
      <c r="H59" s="233">
        <v>2016</v>
      </c>
      <c r="I59" s="50"/>
      <c r="J59" s="182"/>
      <c r="L59" s="14"/>
      <c r="M59" s="40"/>
      <c r="N59" s="5"/>
      <c r="O59" s="42"/>
      <c r="P59" s="5"/>
    </row>
    <row r="60" spans="1:16" x14ac:dyDescent="0.25">
      <c r="A60" s="696"/>
      <c r="B60" s="225" t="s">
        <v>81</v>
      </c>
      <c r="C60" s="228" t="s">
        <v>122</v>
      </c>
      <c r="D60" s="223" t="s">
        <v>113</v>
      </c>
      <c r="E60" s="241"/>
      <c r="F60" s="227">
        <v>40</v>
      </c>
      <c r="G60" s="240"/>
      <c r="H60" s="233">
        <v>2016</v>
      </c>
      <c r="I60" s="50"/>
      <c r="J60" s="182"/>
      <c r="L60" s="14"/>
      <c r="M60" s="40"/>
      <c r="N60" s="5"/>
      <c r="O60" s="42"/>
      <c r="P60" s="5"/>
    </row>
    <row r="61" spans="1:16" ht="24.75" x14ac:dyDescent="0.25">
      <c r="A61" s="696"/>
      <c r="B61" s="225" t="s">
        <v>84</v>
      </c>
      <c r="C61" s="228" t="s">
        <v>122</v>
      </c>
      <c r="D61" s="223" t="s">
        <v>113</v>
      </c>
      <c r="E61" s="241"/>
      <c r="F61" s="227">
        <v>1</v>
      </c>
      <c r="G61" s="240"/>
      <c r="H61" s="233">
        <v>2016</v>
      </c>
      <c r="I61" s="50"/>
      <c r="J61" s="182"/>
      <c r="L61" s="14"/>
      <c r="M61" s="40"/>
      <c r="N61" s="5"/>
      <c r="O61" s="42"/>
      <c r="P61" s="5"/>
    </row>
    <row r="62" spans="1:16" x14ac:dyDescent="0.25">
      <c r="A62" s="696"/>
      <c r="B62" s="225" t="s">
        <v>85</v>
      </c>
      <c r="C62" s="228" t="s">
        <v>122</v>
      </c>
      <c r="D62" s="223" t="s">
        <v>113</v>
      </c>
      <c r="E62" s="241"/>
      <c r="F62" s="227">
        <v>200</v>
      </c>
      <c r="G62" s="240"/>
      <c r="H62" s="233">
        <v>2016</v>
      </c>
      <c r="I62" s="50"/>
      <c r="J62" s="182"/>
      <c r="L62" s="14"/>
      <c r="M62" s="40"/>
      <c r="N62" s="5"/>
      <c r="O62" s="42"/>
      <c r="P62" s="5"/>
    </row>
    <row r="63" spans="1:16" x14ac:dyDescent="0.25">
      <c r="A63" s="696"/>
      <c r="B63" s="225" t="s">
        <v>87</v>
      </c>
      <c r="C63" s="228" t="s">
        <v>123</v>
      </c>
      <c r="D63" s="223" t="s">
        <v>113</v>
      </c>
      <c r="E63" s="241"/>
      <c r="F63" s="227" t="s">
        <v>26</v>
      </c>
      <c r="G63" s="240"/>
      <c r="H63" s="233">
        <v>2016</v>
      </c>
      <c r="I63" s="50"/>
      <c r="J63" s="182"/>
      <c r="L63" s="14"/>
      <c r="M63" s="40"/>
      <c r="N63" s="5"/>
      <c r="O63" s="42"/>
      <c r="P63" s="5"/>
    </row>
    <row r="64" spans="1:16" x14ac:dyDescent="0.25">
      <c r="A64" s="696"/>
      <c r="B64" s="225" t="s">
        <v>89</v>
      </c>
      <c r="C64" s="228" t="s">
        <v>90</v>
      </c>
      <c r="D64" s="223" t="s">
        <v>113</v>
      </c>
      <c r="E64" s="241"/>
      <c r="F64" s="227" t="s">
        <v>26</v>
      </c>
      <c r="G64" s="240"/>
      <c r="H64" s="233">
        <v>2016</v>
      </c>
      <c r="I64" s="50"/>
      <c r="J64" s="182"/>
      <c r="L64" s="14"/>
      <c r="M64" s="40"/>
      <c r="N64" s="5"/>
      <c r="O64" s="42"/>
      <c r="P64" s="5"/>
    </row>
    <row r="65" spans="1:16" ht="24.75" x14ac:dyDescent="0.25">
      <c r="A65" s="696"/>
      <c r="B65" s="225" t="s">
        <v>91</v>
      </c>
      <c r="C65" s="228" t="s">
        <v>92</v>
      </c>
      <c r="D65" s="223" t="s">
        <v>113</v>
      </c>
      <c r="E65" s="241"/>
      <c r="F65" s="227" t="s">
        <v>26</v>
      </c>
      <c r="G65" s="240"/>
      <c r="H65" s="233">
        <v>2016</v>
      </c>
      <c r="I65" s="50"/>
      <c r="J65" s="182"/>
      <c r="L65" s="14"/>
      <c r="M65" s="40"/>
      <c r="N65" s="5"/>
      <c r="O65" s="42"/>
      <c r="P65" s="5"/>
    </row>
    <row r="66" spans="1:16" x14ac:dyDescent="0.25">
      <c r="A66" s="696"/>
      <c r="B66" s="225" t="s">
        <v>93</v>
      </c>
      <c r="C66" s="228" t="s">
        <v>124</v>
      </c>
      <c r="D66" s="223" t="s">
        <v>113</v>
      </c>
      <c r="E66" s="241"/>
      <c r="F66" s="227" t="s">
        <v>26</v>
      </c>
      <c r="G66" s="240"/>
      <c r="H66" s="233">
        <v>2016</v>
      </c>
      <c r="I66" s="50"/>
      <c r="J66" s="182"/>
      <c r="L66" s="14"/>
      <c r="M66" s="40"/>
      <c r="N66" s="5"/>
      <c r="O66" s="42"/>
      <c r="P66" s="5"/>
    </row>
    <row r="67" spans="1:16" x14ac:dyDescent="0.25">
      <c r="A67" s="697"/>
      <c r="B67" s="225" t="s">
        <v>95</v>
      </c>
      <c r="C67" s="227" t="s">
        <v>125</v>
      </c>
      <c r="D67" s="227" t="s">
        <v>113</v>
      </c>
      <c r="E67" s="241"/>
      <c r="F67" s="227" t="s">
        <v>26</v>
      </c>
      <c r="G67" s="240"/>
      <c r="H67" s="233">
        <v>2016</v>
      </c>
      <c r="I67" s="50"/>
      <c r="J67" s="182"/>
      <c r="L67" s="14"/>
      <c r="M67" s="40"/>
      <c r="N67" s="5"/>
      <c r="O67" s="42"/>
      <c r="P67" s="5"/>
    </row>
    <row r="68" spans="1:16" ht="15.75" thickBot="1" x14ac:dyDescent="0.3">
      <c r="A68" s="276"/>
      <c r="B68" s="277"/>
      <c r="C68" s="278"/>
      <c r="D68" s="278"/>
      <c r="E68" s="279"/>
      <c r="F68" s="279"/>
      <c r="G68" s="278"/>
      <c r="H68" s="122"/>
      <c r="I68" s="122"/>
      <c r="J68" s="279"/>
      <c r="K68" s="280"/>
      <c r="L68" s="281"/>
      <c r="M68" s="278"/>
      <c r="N68" s="282"/>
      <c r="O68" s="283"/>
      <c r="P68" s="282"/>
    </row>
    <row r="69" spans="1:16" x14ac:dyDescent="0.25">
      <c r="A69" s="698" t="s">
        <v>116</v>
      </c>
      <c r="B69" s="274" t="s">
        <v>44</v>
      </c>
      <c r="C69" s="275" t="s">
        <v>45</v>
      </c>
      <c r="D69" s="223" t="s">
        <v>46</v>
      </c>
      <c r="E69" s="48">
        <v>7.1</v>
      </c>
      <c r="F69" s="48">
        <v>50</v>
      </c>
      <c r="G69" s="48" t="s">
        <v>104</v>
      </c>
      <c r="H69" s="79">
        <v>42349</v>
      </c>
      <c r="I69" s="79">
        <v>42377</v>
      </c>
      <c r="J69" s="193">
        <v>42489</v>
      </c>
      <c r="L69" s="26"/>
      <c r="M69" s="41"/>
      <c r="N69" s="284"/>
      <c r="O69" s="285"/>
      <c r="P69" s="284"/>
    </row>
    <row r="70" spans="1:16" x14ac:dyDescent="0.25">
      <c r="A70" s="698"/>
      <c r="B70" s="8" t="s">
        <v>47</v>
      </c>
      <c r="C70" s="46" t="s">
        <v>45</v>
      </c>
      <c r="D70" s="223" t="s">
        <v>46</v>
      </c>
      <c r="E70" s="48">
        <v>42</v>
      </c>
      <c r="F70" s="45">
        <v>2000</v>
      </c>
      <c r="G70" s="45" t="s">
        <v>104</v>
      </c>
      <c r="H70" s="18">
        <v>42325</v>
      </c>
      <c r="I70" s="18">
        <v>42377</v>
      </c>
      <c r="J70" s="193">
        <v>42489</v>
      </c>
      <c r="L70" s="14"/>
      <c r="M70" s="40"/>
      <c r="N70" s="5"/>
      <c r="O70" s="42"/>
      <c r="P70" s="5"/>
    </row>
    <row r="71" spans="1:16" x14ac:dyDescent="0.25">
      <c r="A71" s="698"/>
      <c r="B71" s="8" t="s">
        <v>49</v>
      </c>
      <c r="C71" s="46" t="s">
        <v>45</v>
      </c>
      <c r="D71" s="223" t="s">
        <v>46</v>
      </c>
      <c r="E71" s="48">
        <v>82</v>
      </c>
      <c r="F71" s="45">
        <v>700</v>
      </c>
      <c r="G71" s="45" t="s">
        <v>104</v>
      </c>
      <c r="H71" s="18">
        <v>42325</v>
      </c>
      <c r="I71" s="18">
        <v>42377</v>
      </c>
      <c r="J71" s="193">
        <v>42489</v>
      </c>
      <c r="L71" s="14"/>
      <c r="M71" s="40"/>
      <c r="N71" s="5"/>
      <c r="O71" s="42"/>
      <c r="P71" s="5"/>
    </row>
    <row r="72" spans="1:16" x14ac:dyDescent="0.25">
      <c r="A72" s="698"/>
      <c r="B72" s="8" t="s">
        <v>48</v>
      </c>
      <c r="C72" s="46" t="s">
        <v>45</v>
      </c>
      <c r="D72" s="223" t="s">
        <v>46</v>
      </c>
      <c r="E72" s="48">
        <v>18</v>
      </c>
      <c r="F72" s="45">
        <v>100</v>
      </c>
      <c r="G72" s="45" t="s">
        <v>104</v>
      </c>
      <c r="H72" s="18">
        <v>42325</v>
      </c>
      <c r="I72" s="18">
        <v>42377</v>
      </c>
      <c r="J72" s="193">
        <v>42489</v>
      </c>
      <c r="L72" s="14"/>
      <c r="M72" s="40"/>
      <c r="N72" s="5"/>
      <c r="O72" s="42"/>
      <c r="P72" s="5"/>
    </row>
    <row r="73" spans="1:16" x14ac:dyDescent="0.25">
      <c r="A73" s="698"/>
      <c r="B73" s="8" t="s">
        <v>81</v>
      </c>
      <c r="C73" s="46" t="s">
        <v>45</v>
      </c>
      <c r="D73" s="223" t="s">
        <v>113</v>
      </c>
      <c r="E73" s="48">
        <v>0.53</v>
      </c>
      <c r="F73" s="45">
        <v>40</v>
      </c>
      <c r="G73" s="45" t="s">
        <v>104</v>
      </c>
      <c r="H73" s="18">
        <v>42325</v>
      </c>
      <c r="I73" s="18">
        <v>42377</v>
      </c>
      <c r="J73" s="193">
        <v>42489</v>
      </c>
      <c r="L73" s="14"/>
      <c r="M73" s="40"/>
      <c r="N73" s="5"/>
      <c r="O73" s="42"/>
      <c r="P73" s="5"/>
    </row>
    <row r="74" spans="1:16" ht="24.75" x14ac:dyDescent="0.25">
      <c r="A74" s="698"/>
      <c r="B74" s="8" t="s">
        <v>84</v>
      </c>
      <c r="C74" s="46" t="s">
        <v>45</v>
      </c>
      <c r="D74" s="223" t="s">
        <v>113</v>
      </c>
      <c r="E74" s="48">
        <v>1.6E-2</v>
      </c>
      <c r="F74" s="45">
        <v>1</v>
      </c>
      <c r="G74" s="45" t="s">
        <v>104</v>
      </c>
      <c r="H74" s="18">
        <v>42325</v>
      </c>
      <c r="I74" s="18">
        <v>42377</v>
      </c>
      <c r="J74" s="193">
        <v>42489</v>
      </c>
      <c r="L74" s="14"/>
      <c r="M74" s="40"/>
      <c r="N74" s="5"/>
      <c r="O74" s="42"/>
      <c r="P74" s="5"/>
    </row>
    <row r="75" spans="1:16" x14ac:dyDescent="0.25">
      <c r="A75" s="698"/>
      <c r="B75" s="8" t="s">
        <v>85</v>
      </c>
      <c r="C75" s="46" t="s">
        <v>45</v>
      </c>
      <c r="D75" s="223" t="s">
        <v>113</v>
      </c>
      <c r="E75" s="48">
        <v>6.7000000000000004E-2</v>
      </c>
      <c r="F75" s="45">
        <v>200</v>
      </c>
      <c r="G75" s="45" t="s">
        <v>104</v>
      </c>
      <c r="H75" s="18">
        <v>42325</v>
      </c>
      <c r="I75" s="18">
        <v>42377</v>
      </c>
      <c r="J75" s="193">
        <v>42489</v>
      </c>
      <c r="L75" s="14"/>
      <c r="M75" s="40"/>
      <c r="N75" s="5"/>
      <c r="O75" s="42"/>
      <c r="P75" s="5"/>
    </row>
    <row r="76" spans="1:16" x14ac:dyDescent="0.25">
      <c r="A76" s="698"/>
      <c r="B76" s="8" t="s">
        <v>87</v>
      </c>
      <c r="C76" s="46" t="s">
        <v>88</v>
      </c>
      <c r="D76" s="223" t="s">
        <v>113</v>
      </c>
      <c r="E76" s="48">
        <v>1.3</v>
      </c>
      <c r="F76" s="45" t="s">
        <v>26</v>
      </c>
      <c r="G76" s="45" t="s">
        <v>105</v>
      </c>
      <c r="H76" s="18">
        <v>42325</v>
      </c>
      <c r="I76" s="18">
        <v>42377</v>
      </c>
      <c r="J76" s="193">
        <v>42489</v>
      </c>
      <c r="L76" s="14"/>
      <c r="M76" s="40"/>
      <c r="N76" s="5"/>
      <c r="O76" s="42"/>
      <c r="P76" s="5"/>
    </row>
    <row r="77" spans="1:16" x14ac:dyDescent="0.25">
      <c r="A77" s="698"/>
      <c r="B77" s="8" t="s">
        <v>89</v>
      </c>
      <c r="C77" s="46" t="s">
        <v>90</v>
      </c>
      <c r="D77" s="223" t="s">
        <v>113</v>
      </c>
      <c r="E77" s="48">
        <v>3.4</v>
      </c>
      <c r="F77" s="45" t="s">
        <v>26</v>
      </c>
      <c r="G77" s="45" t="s">
        <v>105</v>
      </c>
      <c r="H77" s="18">
        <v>42325</v>
      </c>
      <c r="I77" s="18">
        <v>42377</v>
      </c>
      <c r="J77" s="193">
        <v>42489</v>
      </c>
      <c r="L77" s="14"/>
      <c r="M77" s="40"/>
      <c r="N77" s="5"/>
      <c r="O77" s="42"/>
      <c r="P77" s="5"/>
    </row>
    <row r="78" spans="1:16" ht="24.75" x14ac:dyDescent="0.25">
      <c r="A78" s="698"/>
      <c r="B78" s="8" t="s">
        <v>91</v>
      </c>
      <c r="C78" s="46" t="s">
        <v>92</v>
      </c>
      <c r="D78" s="223" t="s">
        <v>113</v>
      </c>
      <c r="E78" s="48">
        <v>29.1</v>
      </c>
      <c r="F78" s="45" t="s">
        <v>26</v>
      </c>
      <c r="G78" s="45" t="s">
        <v>105</v>
      </c>
      <c r="H78" s="18">
        <v>42325</v>
      </c>
      <c r="I78" s="18">
        <v>42377</v>
      </c>
      <c r="J78" s="193">
        <v>42489</v>
      </c>
      <c r="L78" s="14"/>
      <c r="M78" s="40"/>
      <c r="N78" s="5"/>
      <c r="O78" s="42"/>
      <c r="P78" s="5"/>
    </row>
    <row r="79" spans="1:16" x14ac:dyDescent="0.25">
      <c r="A79" s="698"/>
      <c r="B79" s="8" t="s">
        <v>93</v>
      </c>
      <c r="C79" s="46" t="s">
        <v>94</v>
      </c>
      <c r="D79" s="223" t="s">
        <v>113</v>
      </c>
      <c r="E79" s="48">
        <v>12</v>
      </c>
      <c r="F79" s="45" t="s">
        <v>26</v>
      </c>
      <c r="G79" s="45" t="s">
        <v>105</v>
      </c>
      <c r="H79" s="18">
        <v>42325</v>
      </c>
      <c r="I79" s="18">
        <v>42377</v>
      </c>
      <c r="J79" s="193">
        <v>42489</v>
      </c>
      <c r="L79" s="14"/>
      <c r="M79" s="40"/>
      <c r="N79" s="5"/>
      <c r="O79" s="42"/>
      <c r="P79" s="5"/>
    </row>
    <row r="80" spans="1:16" x14ac:dyDescent="0.25">
      <c r="A80" s="698"/>
      <c r="B80" s="187" t="s">
        <v>95</v>
      </c>
      <c r="C80" s="188" t="s">
        <v>96</v>
      </c>
      <c r="D80" s="227" t="s">
        <v>113</v>
      </c>
      <c r="E80" s="189">
        <v>18</v>
      </c>
      <c r="F80" s="32" t="s">
        <v>26</v>
      </c>
      <c r="G80" s="32" t="s">
        <v>105</v>
      </c>
      <c r="H80" s="33">
        <v>42325</v>
      </c>
      <c r="I80" s="33">
        <v>42377</v>
      </c>
      <c r="J80" s="194">
        <v>42489</v>
      </c>
      <c r="L80" s="14"/>
      <c r="M80" s="40"/>
      <c r="N80" s="5"/>
      <c r="O80" s="42"/>
      <c r="P80" s="5"/>
    </row>
    <row r="81" spans="1:16" x14ac:dyDescent="0.25">
      <c r="A81" s="698"/>
      <c r="B81" s="190"/>
      <c r="C81" s="191"/>
      <c r="D81" s="191"/>
      <c r="E81" s="191"/>
      <c r="F81" s="191"/>
      <c r="G81" s="191"/>
      <c r="H81" s="192"/>
      <c r="I81" s="192"/>
      <c r="J81" s="195"/>
      <c r="L81" s="14"/>
      <c r="M81" s="40"/>
      <c r="N81" s="5"/>
      <c r="O81" s="42"/>
      <c r="P81" s="5"/>
    </row>
    <row r="82" spans="1:16" x14ac:dyDescent="0.25">
      <c r="A82" s="698"/>
      <c r="B82" s="225" t="s">
        <v>44</v>
      </c>
      <c r="C82" s="227" t="s">
        <v>122</v>
      </c>
      <c r="D82" s="227" t="s">
        <v>46</v>
      </c>
      <c r="E82" s="240"/>
      <c r="F82" s="227">
        <v>50</v>
      </c>
      <c r="G82" s="240"/>
      <c r="H82" s="240">
        <v>2016</v>
      </c>
      <c r="I82" s="3"/>
      <c r="J82" s="196"/>
      <c r="L82" s="14"/>
      <c r="M82" s="40"/>
      <c r="N82" s="5"/>
      <c r="O82" s="42"/>
      <c r="P82" s="5"/>
    </row>
    <row r="83" spans="1:16" x14ac:dyDescent="0.25">
      <c r="A83" s="698"/>
      <c r="B83" s="225" t="s">
        <v>47</v>
      </c>
      <c r="C83" s="227" t="s">
        <v>122</v>
      </c>
      <c r="D83" s="227" t="s">
        <v>46</v>
      </c>
      <c r="E83" s="240"/>
      <c r="F83" s="227">
        <v>2000</v>
      </c>
      <c r="G83" s="240"/>
      <c r="H83" s="240">
        <v>2016</v>
      </c>
      <c r="I83" s="3"/>
      <c r="J83" s="196"/>
      <c r="L83" s="14"/>
      <c r="M83" s="40"/>
      <c r="N83" s="5"/>
      <c r="O83" s="42"/>
      <c r="P83" s="5"/>
    </row>
    <row r="84" spans="1:16" x14ac:dyDescent="0.25">
      <c r="A84" s="698"/>
      <c r="B84" s="225" t="s">
        <v>49</v>
      </c>
      <c r="C84" s="227" t="s">
        <v>122</v>
      </c>
      <c r="D84" s="227" t="s">
        <v>46</v>
      </c>
      <c r="E84" s="240"/>
      <c r="F84" s="227">
        <v>700</v>
      </c>
      <c r="G84" s="240"/>
      <c r="H84" s="240">
        <v>2016</v>
      </c>
      <c r="I84" s="3"/>
      <c r="J84" s="196"/>
      <c r="L84" s="14"/>
      <c r="M84" s="40"/>
      <c r="N84" s="5"/>
      <c r="O84" s="42"/>
      <c r="P84" s="5"/>
    </row>
    <row r="85" spans="1:16" x14ac:dyDescent="0.25">
      <c r="A85" s="698"/>
      <c r="B85" s="225" t="s">
        <v>48</v>
      </c>
      <c r="C85" s="227" t="s">
        <v>122</v>
      </c>
      <c r="D85" s="227" t="s">
        <v>46</v>
      </c>
      <c r="E85" s="240"/>
      <c r="F85" s="227">
        <v>100</v>
      </c>
      <c r="G85" s="240"/>
      <c r="H85" s="240">
        <v>2016</v>
      </c>
      <c r="I85" s="3"/>
      <c r="J85" s="196"/>
      <c r="L85" s="14"/>
      <c r="M85" s="40"/>
      <c r="N85" s="5"/>
      <c r="O85" s="42"/>
      <c r="P85" s="5"/>
    </row>
    <row r="86" spans="1:16" x14ac:dyDescent="0.25">
      <c r="A86" s="698"/>
      <c r="B86" s="225" t="s">
        <v>81</v>
      </c>
      <c r="C86" s="227" t="s">
        <v>122</v>
      </c>
      <c r="D86" s="223" t="s">
        <v>113</v>
      </c>
      <c r="E86" s="240"/>
      <c r="F86" s="227">
        <v>40</v>
      </c>
      <c r="G86" s="240"/>
      <c r="H86" s="240">
        <v>2016</v>
      </c>
      <c r="I86" s="3"/>
      <c r="J86" s="196"/>
      <c r="L86" s="14"/>
      <c r="M86" s="40"/>
      <c r="N86" s="5"/>
      <c r="O86" s="42"/>
      <c r="P86" s="5"/>
    </row>
    <row r="87" spans="1:16" ht="24.75" x14ac:dyDescent="0.25">
      <c r="A87" s="698"/>
      <c r="B87" s="225" t="s">
        <v>84</v>
      </c>
      <c r="C87" s="227" t="s">
        <v>122</v>
      </c>
      <c r="D87" s="223" t="s">
        <v>113</v>
      </c>
      <c r="E87" s="240"/>
      <c r="F87" s="227">
        <v>1</v>
      </c>
      <c r="G87" s="240"/>
      <c r="H87" s="240">
        <v>2016</v>
      </c>
      <c r="I87" s="3"/>
      <c r="J87" s="196"/>
      <c r="L87" s="14"/>
      <c r="M87" s="40"/>
      <c r="N87" s="5"/>
      <c r="O87" s="42"/>
      <c r="P87" s="5"/>
    </row>
    <row r="88" spans="1:16" x14ac:dyDescent="0.25">
      <c r="A88" s="698"/>
      <c r="B88" s="225" t="s">
        <v>85</v>
      </c>
      <c r="C88" s="227" t="s">
        <v>122</v>
      </c>
      <c r="D88" s="223" t="s">
        <v>113</v>
      </c>
      <c r="E88" s="240"/>
      <c r="F88" s="227">
        <v>200</v>
      </c>
      <c r="G88" s="240"/>
      <c r="H88" s="240">
        <v>2016</v>
      </c>
      <c r="I88" s="3"/>
      <c r="J88" s="196"/>
      <c r="L88" s="14"/>
      <c r="M88" s="40"/>
      <c r="N88" s="5"/>
      <c r="O88" s="42"/>
      <c r="P88" s="5"/>
    </row>
    <row r="89" spans="1:16" x14ac:dyDescent="0.25">
      <c r="A89" s="698"/>
      <c r="B89" s="225" t="s">
        <v>87</v>
      </c>
      <c r="C89" s="227" t="s">
        <v>123</v>
      </c>
      <c r="D89" s="223" t="s">
        <v>113</v>
      </c>
      <c r="E89" s="240"/>
      <c r="F89" s="227" t="s">
        <v>26</v>
      </c>
      <c r="G89" s="240"/>
      <c r="H89" s="240">
        <v>2016</v>
      </c>
      <c r="I89" s="3"/>
      <c r="J89" s="196"/>
      <c r="L89" s="14"/>
      <c r="M89" s="40"/>
      <c r="N89" s="5"/>
      <c r="O89" s="42"/>
      <c r="P89" s="5"/>
    </row>
    <row r="90" spans="1:16" x14ac:dyDescent="0.25">
      <c r="A90" s="698"/>
      <c r="B90" s="225" t="s">
        <v>89</v>
      </c>
      <c r="C90" s="227" t="s">
        <v>90</v>
      </c>
      <c r="D90" s="223" t="s">
        <v>113</v>
      </c>
      <c r="E90" s="240"/>
      <c r="F90" s="227" t="s">
        <v>26</v>
      </c>
      <c r="G90" s="240"/>
      <c r="H90" s="240">
        <v>2016</v>
      </c>
      <c r="I90" s="3"/>
      <c r="J90" s="196"/>
      <c r="L90" s="14"/>
      <c r="M90" s="40"/>
      <c r="N90" s="5"/>
      <c r="O90" s="42"/>
      <c r="P90" s="5"/>
    </row>
    <row r="91" spans="1:16" ht="24.75" x14ac:dyDescent="0.25">
      <c r="A91" s="698"/>
      <c r="B91" s="225" t="s">
        <v>91</v>
      </c>
      <c r="C91" s="227" t="s">
        <v>92</v>
      </c>
      <c r="D91" s="223" t="s">
        <v>113</v>
      </c>
      <c r="E91" s="240"/>
      <c r="F91" s="227" t="s">
        <v>26</v>
      </c>
      <c r="G91" s="240"/>
      <c r="H91" s="240">
        <v>2016</v>
      </c>
      <c r="I91" s="3"/>
      <c r="J91" s="196"/>
      <c r="L91" s="14"/>
      <c r="M91" s="40"/>
      <c r="N91" s="5"/>
      <c r="O91" s="42"/>
      <c r="P91" s="5"/>
    </row>
    <row r="92" spans="1:16" x14ac:dyDescent="0.25">
      <c r="A92" s="698"/>
      <c r="B92" s="225" t="s">
        <v>93</v>
      </c>
      <c r="C92" s="227" t="s">
        <v>124</v>
      </c>
      <c r="D92" s="223" t="s">
        <v>113</v>
      </c>
      <c r="E92" s="240"/>
      <c r="F92" s="227" t="s">
        <v>26</v>
      </c>
      <c r="G92" s="240"/>
      <c r="H92" s="240">
        <v>2016</v>
      </c>
      <c r="I92" s="3"/>
      <c r="J92" s="196"/>
      <c r="L92" s="14"/>
      <c r="M92" s="40"/>
      <c r="N92" s="5"/>
      <c r="O92" s="42"/>
      <c r="P92" s="5"/>
    </row>
    <row r="93" spans="1:16" ht="15.75" thickBot="1" x14ac:dyDescent="0.3">
      <c r="A93" s="699"/>
      <c r="B93" s="242" t="s">
        <v>95</v>
      </c>
      <c r="C93" s="232" t="s">
        <v>125</v>
      </c>
      <c r="D93" s="232" t="s">
        <v>113</v>
      </c>
      <c r="E93" s="243"/>
      <c r="F93" s="232" t="s">
        <v>26</v>
      </c>
      <c r="G93" s="243"/>
      <c r="H93" s="243">
        <v>2016</v>
      </c>
      <c r="I93" s="198"/>
      <c r="J93" s="199"/>
      <c r="K93" s="273"/>
      <c r="L93" s="281"/>
      <c r="M93" s="278"/>
      <c r="N93" s="282"/>
      <c r="O93" s="283"/>
      <c r="P93" s="282"/>
    </row>
    <row r="95" spans="1:16" x14ac:dyDescent="0.25">
      <c r="A95" t="s">
        <v>83</v>
      </c>
    </row>
    <row r="96" spans="1:16" x14ac:dyDescent="0.25">
      <c r="A96" t="s">
        <v>82</v>
      </c>
    </row>
    <row r="98" spans="1:4" ht="50.25" customHeight="1" x14ac:dyDescent="0.25">
      <c r="A98" s="687" t="s">
        <v>117</v>
      </c>
      <c r="B98" s="687"/>
      <c r="C98" s="687"/>
      <c r="D98" s="687"/>
    </row>
  </sheetData>
  <mergeCells count="7">
    <mergeCell ref="A98:D98"/>
    <mergeCell ref="J7:K7"/>
    <mergeCell ref="A8:A19"/>
    <mergeCell ref="A30:A41"/>
    <mergeCell ref="A21:A28"/>
    <mergeCell ref="A43:A67"/>
    <mergeCell ref="A69:A93"/>
  </mergeCells>
  <hyperlinks>
    <hyperlink ref="B4" r:id="rId1" xr:uid="{00000000-0004-0000-0300-000000000000}"/>
  </hyperlinks>
  <pageMargins left="0.11811023622047245" right="0.11811023622047245" top="0.19685039370078741" bottom="0.19685039370078741"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28"/>
  <sheetViews>
    <sheetView topLeftCell="A4" workbookViewId="0">
      <selection activeCell="B31" sqref="B31"/>
    </sheetView>
  </sheetViews>
  <sheetFormatPr defaultRowHeight="15" x14ac:dyDescent="0.25"/>
  <cols>
    <col min="1" max="1" width="29.42578125" customWidth="1"/>
    <col min="2" max="2" width="12.5703125" customWidth="1"/>
    <col min="9" max="9" width="14" customWidth="1"/>
    <col min="13" max="13" width="12.42578125" customWidth="1"/>
    <col min="15" max="15" width="12.140625" customWidth="1"/>
    <col min="16" max="16" width="9.7109375" bestFit="1" customWidth="1"/>
  </cols>
  <sheetData>
    <row r="1" spans="1:256" x14ac:dyDescent="0.25">
      <c r="A1" s="406" t="s">
        <v>0</v>
      </c>
      <c r="B1" t="s">
        <v>27</v>
      </c>
    </row>
    <row r="2" spans="1:256" x14ac:dyDescent="0.25">
      <c r="A2" s="406" t="s">
        <v>1</v>
      </c>
      <c r="B2" t="s">
        <v>109</v>
      </c>
    </row>
    <row r="3" spans="1:256" x14ac:dyDescent="0.25">
      <c r="A3" s="406" t="s">
        <v>2</v>
      </c>
      <c r="B3" t="s">
        <v>28</v>
      </c>
    </row>
    <row r="4" spans="1:256" x14ac:dyDescent="0.25">
      <c r="A4" s="406" t="s">
        <v>3</v>
      </c>
      <c r="B4" s="1" t="s">
        <v>110</v>
      </c>
    </row>
    <row r="5" spans="1:256" x14ac:dyDescent="0.25">
      <c r="A5" s="406" t="s">
        <v>154</v>
      </c>
      <c r="B5" s="411" t="s">
        <v>158</v>
      </c>
    </row>
    <row r="6" spans="1:256" x14ac:dyDescent="0.25">
      <c r="A6" s="2" t="s">
        <v>155</v>
      </c>
      <c r="B6" s="411" t="s">
        <v>159</v>
      </c>
    </row>
    <row r="7" spans="1:256" ht="15.75" thickBot="1" x14ac:dyDescent="0.3">
      <c r="A7" s="2" t="s">
        <v>156</v>
      </c>
      <c r="B7" t="s">
        <v>160</v>
      </c>
    </row>
    <row r="8" spans="1:256" ht="45.75" thickBot="1" x14ac:dyDescent="0.3">
      <c r="A8" s="310" t="s">
        <v>129</v>
      </c>
      <c r="B8" s="311"/>
      <c r="C8" s="345"/>
      <c r="D8" s="346">
        <v>50</v>
      </c>
      <c r="E8" s="320">
        <v>2000</v>
      </c>
      <c r="F8" s="320">
        <v>700</v>
      </c>
      <c r="G8" s="320">
        <v>100</v>
      </c>
      <c r="H8" s="320">
        <v>40</v>
      </c>
      <c r="I8" s="320">
        <v>1</v>
      </c>
      <c r="J8" s="320">
        <v>200</v>
      </c>
      <c r="K8" s="320" t="s">
        <v>26</v>
      </c>
      <c r="L8" s="320" t="s">
        <v>26</v>
      </c>
      <c r="M8" s="320" t="s">
        <v>26</v>
      </c>
      <c r="N8" s="320" t="s">
        <v>26</v>
      </c>
      <c r="O8" s="321" t="s">
        <v>26</v>
      </c>
      <c r="P8" s="340" t="s">
        <v>9</v>
      </c>
      <c r="Q8" s="308" t="s">
        <v>8</v>
      </c>
      <c r="R8" s="309" t="s">
        <v>10</v>
      </c>
    </row>
    <row r="9" spans="1:256" ht="60.75" thickBot="1" x14ac:dyDescent="0.3">
      <c r="A9" s="322" t="s">
        <v>126</v>
      </c>
      <c r="B9" s="307" t="s">
        <v>127</v>
      </c>
      <c r="C9" s="323" t="s">
        <v>128</v>
      </c>
      <c r="D9" s="323" t="s">
        <v>137</v>
      </c>
      <c r="E9" s="323" t="s">
        <v>138</v>
      </c>
      <c r="F9" s="323" t="s">
        <v>139</v>
      </c>
      <c r="G9" s="323" t="s">
        <v>140</v>
      </c>
      <c r="H9" s="323" t="s">
        <v>81</v>
      </c>
      <c r="I9" s="323" t="s">
        <v>141</v>
      </c>
      <c r="J9" s="323" t="s">
        <v>142</v>
      </c>
      <c r="K9" s="323" t="s">
        <v>143</v>
      </c>
      <c r="L9" s="323" t="s">
        <v>144</v>
      </c>
      <c r="M9" s="323" t="s">
        <v>145</v>
      </c>
      <c r="N9" s="323" t="s">
        <v>146</v>
      </c>
      <c r="O9" s="336" t="s">
        <v>147</v>
      </c>
      <c r="P9" s="322"/>
      <c r="Q9" s="333"/>
      <c r="R9" s="334"/>
    </row>
    <row r="10" spans="1:256" x14ac:dyDescent="0.25">
      <c r="A10" s="324">
        <v>42901</v>
      </c>
      <c r="B10" s="325" t="s">
        <v>134</v>
      </c>
      <c r="C10" s="325">
        <v>1027</v>
      </c>
      <c r="D10" s="326">
        <v>15</v>
      </c>
      <c r="E10" s="326">
        <v>38</v>
      </c>
      <c r="F10" s="326" t="s">
        <v>97</v>
      </c>
      <c r="G10" s="326">
        <v>0.72</v>
      </c>
      <c r="H10" s="326" t="s">
        <v>98</v>
      </c>
      <c r="I10" s="326">
        <v>0.91</v>
      </c>
      <c r="J10" s="326">
        <v>0.26</v>
      </c>
      <c r="K10" s="326">
        <v>1.3</v>
      </c>
      <c r="L10" s="326">
        <v>3.7</v>
      </c>
      <c r="M10" s="326">
        <v>29.1</v>
      </c>
      <c r="N10" s="326">
        <v>13</v>
      </c>
      <c r="O10" s="371">
        <v>8.1</v>
      </c>
      <c r="P10" s="341">
        <v>42144</v>
      </c>
      <c r="Q10" s="327">
        <v>42185</v>
      </c>
      <c r="R10" s="328">
        <v>42219</v>
      </c>
    </row>
    <row r="11" spans="1:256" ht="15.75" thickBot="1" x14ac:dyDescent="0.3">
      <c r="A11" s="365">
        <v>42901</v>
      </c>
      <c r="B11" s="366" t="s">
        <v>134</v>
      </c>
      <c r="C11" s="366">
        <v>1027</v>
      </c>
      <c r="D11" s="366"/>
      <c r="E11" s="366"/>
      <c r="F11" s="366"/>
      <c r="G11" s="366"/>
      <c r="H11" s="388">
        <v>0.67</v>
      </c>
      <c r="I11" s="388">
        <v>8.9999999999999998E-4</v>
      </c>
      <c r="J11" s="388">
        <v>7.7</v>
      </c>
      <c r="K11" s="388">
        <v>1.3</v>
      </c>
      <c r="L11" s="388">
        <v>2.9</v>
      </c>
      <c r="M11" s="388">
        <v>29.1</v>
      </c>
      <c r="N11" s="388">
        <v>15</v>
      </c>
      <c r="O11" s="389">
        <v>8.9</v>
      </c>
      <c r="P11" s="390">
        <v>42357</v>
      </c>
      <c r="Q11" s="391">
        <v>42377</v>
      </c>
      <c r="R11" s="392">
        <v>42489</v>
      </c>
    </row>
    <row r="12" spans="1:256" x14ac:dyDescent="0.25">
      <c r="A12" s="380" t="s">
        <v>150</v>
      </c>
      <c r="B12" s="384"/>
      <c r="C12" s="384"/>
      <c r="D12" s="384">
        <v>1</v>
      </c>
      <c r="E12" s="384">
        <v>1</v>
      </c>
      <c r="F12" s="384">
        <v>1</v>
      </c>
      <c r="G12" s="384">
        <v>1</v>
      </c>
      <c r="H12" s="395">
        <v>2</v>
      </c>
      <c r="I12" s="384">
        <v>2</v>
      </c>
      <c r="J12" s="384">
        <v>2</v>
      </c>
      <c r="K12" s="384">
        <v>2</v>
      </c>
      <c r="L12" s="384">
        <v>2</v>
      </c>
      <c r="M12" s="384">
        <v>2</v>
      </c>
      <c r="N12" s="384">
        <v>2</v>
      </c>
      <c r="O12" s="385">
        <v>2</v>
      </c>
      <c r="P12" s="380"/>
      <c r="Q12" s="384"/>
      <c r="R12" s="385"/>
      <c r="S12" s="374"/>
      <c r="T12" s="374"/>
      <c r="U12" s="374"/>
      <c r="V12" s="374"/>
      <c r="W12" s="374"/>
      <c r="X12" s="374"/>
      <c r="Y12" s="374"/>
      <c r="Z12" s="374"/>
      <c r="AA12" s="374"/>
      <c r="AB12" s="374"/>
      <c r="AC12" s="374"/>
      <c r="AD12" s="374"/>
      <c r="AE12" s="374"/>
      <c r="AF12" s="374"/>
      <c r="AG12" s="369"/>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c r="CJ12" s="367"/>
      <c r="CK12" s="367"/>
      <c r="CL12" s="367"/>
      <c r="CM12" s="367"/>
      <c r="CN12" s="367"/>
      <c r="CO12" s="367"/>
      <c r="CP12" s="367"/>
      <c r="CQ12" s="367"/>
      <c r="CR12" s="367"/>
      <c r="CS12" s="367"/>
      <c r="CT12" s="367"/>
      <c r="CU12" s="367"/>
      <c r="CV12" s="367"/>
      <c r="CW12" s="367"/>
      <c r="CX12" s="367"/>
      <c r="CY12" s="367"/>
      <c r="CZ12" s="367"/>
      <c r="DA12" s="367"/>
      <c r="DB12" s="367"/>
      <c r="DC12" s="367"/>
      <c r="DD12" s="367"/>
      <c r="DE12" s="367"/>
      <c r="DF12" s="367"/>
      <c r="DG12" s="367"/>
      <c r="DH12" s="367"/>
      <c r="DI12" s="367"/>
      <c r="DJ12" s="367"/>
      <c r="DK12" s="367"/>
      <c r="DL12" s="367"/>
      <c r="DM12" s="367"/>
      <c r="DN12" s="367"/>
      <c r="DO12" s="367"/>
      <c r="DP12" s="367"/>
      <c r="DQ12" s="367"/>
      <c r="DR12" s="367"/>
      <c r="DS12" s="367"/>
      <c r="DT12" s="367"/>
      <c r="DU12" s="367"/>
      <c r="DV12" s="367"/>
      <c r="DW12" s="367"/>
      <c r="DX12" s="367"/>
      <c r="DY12" s="367"/>
      <c r="DZ12" s="367"/>
      <c r="EA12" s="367"/>
      <c r="EB12" s="367"/>
      <c r="EC12" s="367"/>
      <c r="ED12" s="367"/>
      <c r="EE12" s="367"/>
      <c r="EF12" s="367"/>
      <c r="EG12" s="367"/>
      <c r="EH12" s="367"/>
      <c r="EI12" s="367"/>
      <c r="EJ12" s="367"/>
      <c r="EK12" s="367"/>
      <c r="EL12" s="367"/>
      <c r="EM12" s="367"/>
      <c r="EN12" s="367"/>
      <c r="EO12" s="367"/>
      <c r="EP12" s="367"/>
      <c r="EQ12" s="367"/>
      <c r="ER12" s="367"/>
      <c r="ES12" s="367"/>
      <c r="ET12" s="367"/>
      <c r="EU12" s="367"/>
      <c r="EV12" s="367"/>
      <c r="EW12" s="367"/>
      <c r="EX12" s="367"/>
      <c r="EY12" s="367"/>
      <c r="EZ12" s="367"/>
      <c r="FA12" s="367"/>
      <c r="FB12" s="367"/>
      <c r="FC12" s="367"/>
      <c r="FD12" s="367"/>
      <c r="FE12" s="367"/>
      <c r="FF12" s="367"/>
      <c r="FG12" s="367"/>
      <c r="FH12" s="367"/>
      <c r="FI12" s="367"/>
      <c r="FJ12" s="367"/>
      <c r="FK12" s="367"/>
      <c r="FL12" s="367"/>
      <c r="FM12" s="367"/>
      <c r="FN12" s="367"/>
      <c r="FO12" s="367"/>
      <c r="FP12" s="367"/>
      <c r="FQ12" s="367"/>
      <c r="FR12" s="367"/>
      <c r="FS12" s="367"/>
      <c r="FT12" s="367"/>
      <c r="FU12" s="367"/>
      <c r="FV12" s="367"/>
      <c r="FW12" s="367"/>
      <c r="FX12" s="367"/>
      <c r="FY12" s="367"/>
      <c r="FZ12" s="367"/>
      <c r="GA12" s="367"/>
      <c r="GB12" s="367"/>
      <c r="GC12" s="367"/>
      <c r="GD12" s="367"/>
      <c r="GE12" s="367"/>
      <c r="GF12" s="367"/>
      <c r="GG12" s="367"/>
      <c r="GH12" s="367"/>
      <c r="GI12" s="367"/>
      <c r="GJ12" s="367"/>
      <c r="GK12" s="367"/>
      <c r="GL12" s="367"/>
      <c r="GM12" s="367"/>
      <c r="GN12" s="367"/>
      <c r="GO12" s="367"/>
      <c r="GP12" s="367"/>
      <c r="GQ12" s="367"/>
      <c r="GR12" s="367"/>
      <c r="GS12" s="367"/>
      <c r="GT12" s="367"/>
      <c r="GU12" s="367"/>
      <c r="GV12" s="367"/>
      <c r="GW12" s="367"/>
      <c r="GX12" s="367"/>
      <c r="GY12" s="367"/>
      <c r="GZ12" s="367"/>
      <c r="HA12" s="367"/>
      <c r="HB12" s="367"/>
      <c r="HC12" s="367"/>
      <c r="HD12" s="367"/>
      <c r="HE12" s="367"/>
      <c r="HF12" s="367"/>
      <c r="HG12" s="367"/>
      <c r="HH12" s="367"/>
      <c r="HI12" s="367"/>
      <c r="HJ12" s="367"/>
      <c r="HK12" s="367"/>
      <c r="HL12" s="367"/>
      <c r="HM12" s="367"/>
      <c r="HN12" s="367"/>
      <c r="HO12" s="367"/>
      <c r="HP12" s="367"/>
      <c r="HQ12" s="367"/>
      <c r="HR12" s="367"/>
      <c r="HS12" s="367"/>
      <c r="HT12" s="367"/>
      <c r="HU12" s="367"/>
      <c r="HV12" s="367"/>
      <c r="HW12" s="367"/>
      <c r="HX12" s="367"/>
      <c r="HY12" s="367"/>
      <c r="HZ12" s="367"/>
      <c r="IA12" s="367"/>
      <c r="IB12" s="367"/>
      <c r="IC12" s="367"/>
      <c r="ID12" s="367"/>
      <c r="IE12" s="367"/>
      <c r="IF12" s="367"/>
      <c r="IG12" s="367"/>
      <c r="IH12" s="367"/>
      <c r="II12" s="367"/>
      <c r="IJ12" s="367"/>
      <c r="IK12" s="367"/>
      <c r="IL12" s="367"/>
      <c r="IM12" s="367"/>
      <c r="IN12" s="367"/>
      <c r="IO12" s="367"/>
      <c r="IP12" s="367"/>
      <c r="IQ12" s="367"/>
      <c r="IR12" s="367"/>
      <c r="IS12" s="367"/>
      <c r="IT12" s="367"/>
      <c r="IU12" s="367"/>
      <c r="IV12" s="367"/>
    </row>
    <row r="13" spans="1:256" x14ac:dyDescent="0.25">
      <c r="A13" s="372" t="s">
        <v>151</v>
      </c>
      <c r="B13" s="367"/>
      <c r="C13" s="367"/>
      <c r="D13" s="367">
        <v>15</v>
      </c>
      <c r="E13" s="367">
        <v>38</v>
      </c>
      <c r="F13" s="367" t="s">
        <v>97</v>
      </c>
      <c r="G13" s="367">
        <v>0.72</v>
      </c>
      <c r="H13" s="367" t="s">
        <v>98</v>
      </c>
      <c r="I13" s="367">
        <v>8.9999999999999998E-4</v>
      </c>
      <c r="J13" s="367">
        <v>0.26</v>
      </c>
      <c r="K13" s="367">
        <v>1.3</v>
      </c>
      <c r="L13" s="367">
        <v>2.9</v>
      </c>
      <c r="M13" s="367">
        <v>29.1</v>
      </c>
      <c r="N13" s="367">
        <v>13</v>
      </c>
      <c r="O13" s="373">
        <v>8.1</v>
      </c>
      <c r="P13" s="372"/>
      <c r="Q13" s="367"/>
      <c r="R13" s="373"/>
      <c r="S13" s="374"/>
      <c r="T13" s="374"/>
      <c r="U13" s="374"/>
      <c r="V13" s="374"/>
      <c r="W13" s="374"/>
      <c r="X13" s="374"/>
      <c r="Y13" s="374"/>
      <c r="Z13" s="374"/>
      <c r="AA13" s="374"/>
      <c r="AB13" s="374"/>
      <c r="AC13" s="374"/>
      <c r="AD13" s="374"/>
      <c r="AE13" s="374"/>
      <c r="AF13" s="374"/>
      <c r="AG13" s="369"/>
      <c r="AH13" s="367"/>
      <c r="AI13" s="367"/>
      <c r="AJ13" s="367"/>
      <c r="AK13" s="367"/>
      <c r="AL13" s="367"/>
      <c r="AM13" s="367"/>
      <c r="AN13" s="367"/>
      <c r="AO13" s="367"/>
      <c r="AP13" s="367"/>
      <c r="AQ13" s="367"/>
      <c r="AR13" s="367"/>
      <c r="AS13" s="367"/>
      <c r="AT13" s="367"/>
      <c r="AU13" s="367"/>
      <c r="AV13" s="367"/>
      <c r="AW13" s="367"/>
      <c r="AX13" s="367"/>
      <c r="AY13" s="367"/>
      <c r="AZ13" s="367"/>
      <c r="BA13" s="367"/>
      <c r="BB13" s="367"/>
      <c r="BC13" s="367"/>
      <c r="BD13" s="367"/>
      <c r="BE13" s="367"/>
      <c r="BF13" s="367"/>
      <c r="BG13" s="367"/>
      <c r="BH13" s="367"/>
      <c r="BI13" s="367"/>
      <c r="BJ13" s="367"/>
      <c r="BK13" s="367"/>
      <c r="BL13" s="367"/>
      <c r="BM13" s="367"/>
      <c r="BN13" s="367"/>
      <c r="BO13" s="367"/>
      <c r="BP13" s="367"/>
      <c r="BQ13" s="367"/>
      <c r="BR13" s="367"/>
      <c r="BS13" s="367"/>
      <c r="BT13" s="367"/>
      <c r="BU13" s="367"/>
      <c r="BV13" s="367"/>
      <c r="BW13" s="367"/>
      <c r="BX13" s="367"/>
      <c r="BY13" s="367"/>
      <c r="BZ13" s="367"/>
      <c r="CA13" s="367"/>
      <c r="CB13" s="367"/>
      <c r="CC13" s="367"/>
      <c r="CD13" s="367"/>
      <c r="CE13" s="367"/>
      <c r="CF13" s="367"/>
      <c r="CG13" s="367"/>
      <c r="CH13" s="367"/>
      <c r="CI13" s="367"/>
      <c r="CJ13" s="367"/>
      <c r="CK13" s="367"/>
      <c r="CL13" s="367"/>
      <c r="CM13" s="367"/>
      <c r="CN13" s="367"/>
      <c r="CO13" s="367"/>
      <c r="CP13" s="367"/>
      <c r="CQ13" s="367"/>
      <c r="CR13" s="367"/>
      <c r="CS13" s="367"/>
      <c r="CT13" s="367"/>
      <c r="CU13" s="367"/>
      <c r="CV13" s="367"/>
      <c r="CW13" s="367"/>
      <c r="CX13" s="367"/>
      <c r="CY13" s="367"/>
      <c r="CZ13" s="367"/>
      <c r="DA13" s="367"/>
      <c r="DB13" s="367"/>
      <c r="DC13" s="367"/>
      <c r="DD13" s="367"/>
      <c r="DE13" s="367"/>
      <c r="DF13" s="367"/>
      <c r="DG13" s="367"/>
      <c r="DH13" s="367"/>
      <c r="DI13" s="367"/>
      <c r="DJ13" s="367"/>
      <c r="DK13" s="367"/>
      <c r="DL13" s="367"/>
      <c r="DM13" s="367"/>
      <c r="DN13" s="367"/>
      <c r="DO13" s="367"/>
      <c r="DP13" s="367"/>
      <c r="DQ13" s="367"/>
      <c r="DR13" s="367"/>
      <c r="DS13" s="367"/>
      <c r="DT13" s="367"/>
      <c r="DU13" s="367"/>
      <c r="DV13" s="367"/>
      <c r="DW13" s="367"/>
      <c r="DX13" s="367"/>
      <c r="DY13" s="367"/>
      <c r="DZ13" s="367"/>
      <c r="EA13" s="367"/>
      <c r="EB13" s="367"/>
      <c r="EC13" s="367"/>
      <c r="ED13" s="367"/>
      <c r="EE13" s="367"/>
      <c r="EF13" s="367"/>
      <c r="EG13" s="367"/>
      <c r="EH13" s="367"/>
      <c r="EI13" s="367"/>
      <c r="EJ13" s="367"/>
      <c r="EK13" s="367"/>
      <c r="EL13" s="367"/>
      <c r="EM13" s="367"/>
      <c r="EN13" s="367"/>
      <c r="EO13" s="367"/>
      <c r="EP13" s="367"/>
      <c r="EQ13" s="367"/>
      <c r="ER13" s="367"/>
      <c r="ES13" s="367"/>
      <c r="ET13" s="367"/>
      <c r="EU13" s="367"/>
      <c r="EV13" s="367"/>
      <c r="EW13" s="367"/>
      <c r="EX13" s="367"/>
      <c r="EY13" s="367"/>
      <c r="EZ13" s="367"/>
      <c r="FA13" s="367"/>
      <c r="FB13" s="367"/>
      <c r="FC13" s="367"/>
      <c r="FD13" s="367"/>
      <c r="FE13" s="367"/>
      <c r="FF13" s="367"/>
      <c r="FG13" s="367"/>
      <c r="FH13" s="367"/>
      <c r="FI13" s="367"/>
      <c r="FJ13" s="367"/>
      <c r="FK13" s="367"/>
      <c r="FL13" s="367"/>
      <c r="FM13" s="367"/>
      <c r="FN13" s="367"/>
      <c r="FO13" s="367"/>
      <c r="FP13" s="367"/>
      <c r="FQ13" s="367"/>
      <c r="FR13" s="367"/>
      <c r="FS13" s="367"/>
      <c r="FT13" s="367"/>
      <c r="FU13" s="367"/>
      <c r="FV13" s="367"/>
      <c r="FW13" s="367"/>
      <c r="FX13" s="367"/>
      <c r="FY13" s="367"/>
      <c r="FZ13" s="367"/>
      <c r="GA13" s="367"/>
      <c r="GB13" s="367"/>
      <c r="GC13" s="367"/>
      <c r="GD13" s="367"/>
      <c r="GE13" s="367"/>
      <c r="GF13" s="367"/>
      <c r="GG13" s="367"/>
      <c r="GH13" s="367"/>
      <c r="GI13" s="367"/>
      <c r="GJ13" s="367"/>
      <c r="GK13" s="367"/>
      <c r="GL13" s="367"/>
      <c r="GM13" s="367"/>
      <c r="GN13" s="367"/>
      <c r="GO13" s="367"/>
      <c r="GP13" s="367"/>
      <c r="GQ13" s="367"/>
      <c r="GR13" s="367"/>
      <c r="GS13" s="367"/>
      <c r="GT13" s="367"/>
      <c r="GU13" s="367"/>
      <c r="GV13" s="367"/>
      <c r="GW13" s="367"/>
      <c r="GX13" s="367"/>
      <c r="GY13" s="367"/>
      <c r="GZ13" s="367"/>
      <c r="HA13" s="367"/>
      <c r="HB13" s="367"/>
      <c r="HC13" s="367"/>
      <c r="HD13" s="367"/>
      <c r="HE13" s="367"/>
      <c r="HF13" s="367"/>
      <c r="HG13" s="367"/>
      <c r="HH13" s="367"/>
      <c r="HI13" s="367"/>
      <c r="HJ13" s="367"/>
      <c r="HK13" s="367"/>
      <c r="HL13" s="367"/>
      <c r="HM13" s="367"/>
      <c r="HN13" s="367"/>
      <c r="HO13" s="367"/>
      <c r="HP13" s="367"/>
      <c r="HQ13" s="367"/>
      <c r="HR13" s="367"/>
      <c r="HS13" s="367"/>
      <c r="HT13" s="367"/>
      <c r="HU13" s="367"/>
      <c r="HV13" s="367"/>
      <c r="HW13" s="367"/>
      <c r="HX13" s="367"/>
      <c r="HY13" s="367"/>
      <c r="HZ13" s="367"/>
      <c r="IA13" s="367"/>
      <c r="IB13" s="367"/>
      <c r="IC13" s="367"/>
      <c r="ID13" s="367"/>
      <c r="IE13" s="367"/>
      <c r="IF13" s="367"/>
      <c r="IG13" s="367"/>
      <c r="IH13" s="367"/>
      <c r="II13" s="367"/>
      <c r="IJ13" s="367"/>
      <c r="IK13" s="367"/>
      <c r="IL13" s="367"/>
      <c r="IM13" s="367"/>
      <c r="IN13" s="367"/>
      <c r="IO13" s="367"/>
      <c r="IP13" s="367"/>
      <c r="IQ13" s="367"/>
      <c r="IR13" s="367"/>
      <c r="IS13" s="367"/>
      <c r="IT13" s="367"/>
      <c r="IU13" s="367"/>
      <c r="IV13" s="367"/>
    </row>
    <row r="14" spans="1:256" x14ac:dyDescent="0.25">
      <c r="A14" s="372" t="s">
        <v>152</v>
      </c>
      <c r="B14" s="367"/>
      <c r="C14" s="367"/>
      <c r="D14" s="367">
        <v>15</v>
      </c>
      <c r="E14" s="367">
        <v>38</v>
      </c>
      <c r="F14" s="367" t="s">
        <v>97</v>
      </c>
      <c r="G14" s="367">
        <v>0.72</v>
      </c>
      <c r="H14" s="367">
        <f>AVERAGE(H10:H11)</f>
        <v>0.67</v>
      </c>
      <c r="I14" s="367">
        <f>AVERAGE(I10:I11)</f>
        <v>0.45545000000000002</v>
      </c>
      <c r="J14" s="367">
        <f>AVERAGE(J10:J11)</f>
        <v>3.98</v>
      </c>
      <c r="K14" s="367">
        <v>1.3</v>
      </c>
      <c r="L14" s="367">
        <f>AVERAGE(L10:L11)</f>
        <v>3.3</v>
      </c>
      <c r="M14" s="367">
        <v>29.1</v>
      </c>
      <c r="N14" s="367">
        <v>14</v>
      </c>
      <c r="O14" s="373">
        <f>AVERAGE(O10:O11)</f>
        <v>8.5</v>
      </c>
      <c r="P14" s="372"/>
      <c r="Q14" s="367"/>
      <c r="R14" s="373"/>
      <c r="S14" s="374"/>
      <c r="T14" s="374"/>
      <c r="U14" s="374"/>
      <c r="V14" s="374"/>
      <c r="W14" s="374"/>
      <c r="X14" s="374"/>
      <c r="Y14" s="374"/>
      <c r="Z14" s="374"/>
      <c r="AA14" s="374"/>
      <c r="AB14" s="374"/>
      <c r="AC14" s="374"/>
      <c r="AD14" s="374"/>
      <c r="AE14" s="374"/>
      <c r="AF14" s="374"/>
      <c r="AG14" s="369"/>
      <c r="AH14" s="367"/>
      <c r="AI14" s="367"/>
      <c r="AJ14" s="367"/>
      <c r="AK14" s="367"/>
      <c r="AL14" s="367"/>
      <c r="AM14" s="367"/>
      <c r="AN14" s="367"/>
      <c r="AO14" s="367"/>
      <c r="AP14" s="367"/>
      <c r="AQ14" s="367"/>
      <c r="AR14" s="367"/>
      <c r="AS14" s="367"/>
      <c r="AT14" s="367"/>
      <c r="AU14" s="367"/>
      <c r="AV14" s="367"/>
      <c r="AW14" s="367"/>
      <c r="AX14" s="367"/>
      <c r="AY14" s="367"/>
      <c r="AZ14" s="367"/>
      <c r="BA14" s="367"/>
      <c r="BB14" s="367"/>
      <c r="BC14" s="367"/>
      <c r="BD14" s="367"/>
      <c r="BE14" s="367"/>
      <c r="BF14" s="367"/>
      <c r="BG14" s="367"/>
      <c r="BH14" s="367"/>
      <c r="BI14" s="367"/>
      <c r="BJ14" s="367"/>
      <c r="BK14" s="367"/>
      <c r="BL14" s="367"/>
      <c r="BM14" s="367"/>
      <c r="BN14" s="367"/>
      <c r="BO14" s="367"/>
      <c r="BP14" s="367"/>
      <c r="BQ14" s="367"/>
      <c r="BR14" s="367"/>
      <c r="BS14" s="367"/>
      <c r="BT14" s="367"/>
      <c r="BU14" s="367"/>
      <c r="BV14" s="367"/>
      <c r="BW14" s="367"/>
      <c r="BX14" s="367"/>
      <c r="BY14" s="367"/>
      <c r="BZ14" s="367"/>
      <c r="CA14" s="367"/>
      <c r="CB14" s="367"/>
      <c r="CC14" s="367"/>
      <c r="CD14" s="367"/>
      <c r="CE14" s="367"/>
      <c r="CF14" s="367"/>
      <c r="CG14" s="367"/>
      <c r="CH14" s="367"/>
      <c r="CI14" s="367"/>
      <c r="CJ14" s="367"/>
      <c r="CK14" s="367"/>
      <c r="CL14" s="367"/>
      <c r="CM14" s="367"/>
      <c r="CN14" s="367"/>
      <c r="CO14" s="367"/>
      <c r="CP14" s="367"/>
      <c r="CQ14" s="367"/>
      <c r="CR14" s="367"/>
      <c r="CS14" s="367"/>
      <c r="CT14" s="367"/>
      <c r="CU14" s="367"/>
      <c r="CV14" s="367"/>
      <c r="CW14" s="367"/>
      <c r="CX14" s="367"/>
      <c r="CY14" s="367"/>
      <c r="CZ14" s="367"/>
      <c r="DA14" s="367"/>
      <c r="DB14" s="367"/>
      <c r="DC14" s="367"/>
      <c r="DD14" s="367"/>
      <c r="DE14" s="367"/>
      <c r="DF14" s="367"/>
      <c r="DG14" s="367"/>
      <c r="DH14" s="367"/>
      <c r="DI14" s="367"/>
      <c r="DJ14" s="367"/>
      <c r="DK14" s="367"/>
      <c r="DL14" s="367"/>
      <c r="DM14" s="367"/>
      <c r="DN14" s="367"/>
      <c r="DO14" s="367"/>
      <c r="DP14" s="367"/>
      <c r="DQ14" s="367"/>
      <c r="DR14" s="367"/>
      <c r="DS14" s="367"/>
      <c r="DT14" s="367"/>
      <c r="DU14" s="367"/>
      <c r="DV14" s="367"/>
      <c r="DW14" s="367"/>
      <c r="DX14" s="367"/>
      <c r="DY14" s="367"/>
      <c r="DZ14" s="367"/>
      <c r="EA14" s="367"/>
      <c r="EB14" s="367"/>
      <c r="EC14" s="367"/>
      <c r="ED14" s="367"/>
      <c r="EE14" s="367"/>
      <c r="EF14" s="367"/>
      <c r="EG14" s="367"/>
      <c r="EH14" s="367"/>
      <c r="EI14" s="367"/>
      <c r="EJ14" s="367"/>
      <c r="EK14" s="367"/>
      <c r="EL14" s="367"/>
      <c r="EM14" s="367"/>
      <c r="EN14" s="367"/>
      <c r="EO14" s="367"/>
      <c r="EP14" s="367"/>
      <c r="EQ14" s="367"/>
      <c r="ER14" s="367"/>
      <c r="ES14" s="367"/>
      <c r="ET14" s="367"/>
      <c r="EU14" s="367"/>
      <c r="EV14" s="367"/>
      <c r="EW14" s="367"/>
      <c r="EX14" s="367"/>
      <c r="EY14" s="367"/>
      <c r="EZ14" s="367"/>
      <c r="FA14" s="367"/>
      <c r="FB14" s="367"/>
      <c r="FC14" s="367"/>
      <c r="FD14" s="367"/>
      <c r="FE14" s="367"/>
      <c r="FF14" s="367"/>
      <c r="FG14" s="367"/>
      <c r="FH14" s="367"/>
      <c r="FI14" s="367"/>
      <c r="FJ14" s="367"/>
      <c r="FK14" s="367"/>
      <c r="FL14" s="367"/>
      <c r="FM14" s="367"/>
      <c r="FN14" s="367"/>
      <c r="FO14" s="367"/>
      <c r="FP14" s="367"/>
      <c r="FQ14" s="367"/>
      <c r="FR14" s="367"/>
      <c r="FS14" s="367"/>
      <c r="FT14" s="367"/>
      <c r="FU14" s="367"/>
      <c r="FV14" s="367"/>
      <c r="FW14" s="367"/>
      <c r="FX14" s="367"/>
      <c r="FY14" s="367"/>
      <c r="FZ14" s="367"/>
      <c r="GA14" s="367"/>
      <c r="GB14" s="367"/>
      <c r="GC14" s="367"/>
      <c r="GD14" s="367"/>
      <c r="GE14" s="367"/>
      <c r="GF14" s="367"/>
      <c r="GG14" s="367"/>
      <c r="GH14" s="367"/>
      <c r="GI14" s="367"/>
      <c r="GJ14" s="367"/>
      <c r="GK14" s="367"/>
      <c r="GL14" s="367"/>
      <c r="GM14" s="367"/>
      <c r="GN14" s="367"/>
      <c r="GO14" s="367"/>
      <c r="GP14" s="367"/>
      <c r="GQ14" s="367"/>
      <c r="GR14" s="367"/>
      <c r="GS14" s="367"/>
      <c r="GT14" s="367"/>
      <c r="GU14" s="367"/>
      <c r="GV14" s="367"/>
      <c r="GW14" s="367"/>
      <c r="GX14" s="367"/>
      <c r="GY14" s="367"/>
      <c r="GZ14" s="367"/>
      <c r="HA14" s="367"/>
      <c r="HB14" s="367"/>
      <c r="HC14" s="367"/>
      <c r="HD14" s="367"/>
      <c r="HE14" s="367"/>
      <c r="HF14" s="367"/>
      <c r="HG14" s="367"/>
      <c r="HH14" s="367"/>
      <c r="HI14" s="367"/>
      <c r="HJ14" s="367"/>
      <c r="HK14" s="367"/>
      <c r="HL14" s="367"/>
      <c r="HM14" s="367"/>
      <c r="HN14" s="367"/>
      <c r="HO14" s="367"/>
      <c r="HP14" s="367"/>
      <c r="HQ14" s="367"/>
      <c r="HR14" s="367"/>
      <c r="HS14" s="367"/>
      <c r="HT14" s="367"/>
      <c r="HU14" s="367"/>
      <c r="HV14" s="367"/>
      <c r="HW14" s="367"/>
      <c r="HX14" s="367"/>
      <c r="HY14" s="367"/>
      <c r="HZ14" s="367"/>
      <c r="IA14" s="367"/>
      <c r="IB14" s="367"/>
      <c r="IC14" s="367"/>
      <c r="ID14" s="367"/>
      <c r="IE14" s="367"/>
      <c r="IF14" s="367"/>
      <c r="IG14" s="367"/>
      <c r="IH14" s="367"/>
      <c r="II14" s="367"/>
      <c r="IJ14" s="367"/>
      <c r="IK14" s="367"/>
      <c r="IL14" s="367"/>
      <c r="IM14" s="367"/>
      <c r="IN14" s="367"/>
      <c r="IO14" s="367"/>
      <c r="IP14" s="367"/>
      <c r="IQ14" s="367"/>
      <c r="IR14" s="367"/>
      <c r="IS14" s="367"/>
      <c r="IT14" s="367"/>
      <c r="IU14" s="367"/>
      <c r="IV14" s="367"/>
    </row>
    <row r="15" spans="1:256" ht="15.75" thickBot="1" x14ac:dyDescent="0.3">
      <c r="A15" s="381" t="s">
        <v>153</v>
      </c>
      <c r="B15" s="386"/>
      <c r="C15" s="386"/>
      <c r="D15" s="386">
        <v>15</v>
      </c>
      <c r="E15" s="386">
        <v>38</v>
      </c>
      <c r="F15" s="386" t="s">
        <v>97</v>
      </c>
      <c r="G15" s="386">
        <v>0.72</v>
      </c>
      <c r="H15" s="386">
        <v>0.67</v>
      </c>
      <c r="I15" s="386">
        <v>0.91</v>
      </c>
      <c r="J15" s="386">
        <v>7.7</v>
      </c>
      <c r="K15" s="386">
        <v>1.3</v>
      </c>
      <c r="L15" s="386">
        <v>3.7</v>
      </c>
      <c r="M15" s="386">
        <v>29.1</v>
      </c>
      <c r="N15" s="386">
        <v>15</v>
      </c>
      <c r="O15" s="387">
        <v>8.9</v>
      </c>
      <c r="P15" s="381"/>
      <c r="Q15" s="386"/>
      <c r="R15" s="387"/>
      <c r="S15" s="374"/>
      <c r="T15" s="374"/>
      <c r="U15" s="374"/>
      <c r="V15" s="374"/>
      <c r="W15" s="374"/>
      <c r="X15" s="374"/>
      <c r="Y15" s="374"/>
      <c r="Z15" s="374"/>
      <c r="AA15" s="374"/>
      <c r="AB15" s="374"/>
      <c r="AC15" s="374"/>
      <c r="AD15" s="374"/>
      <c r="AE15" s="374"/>
      <c r="AF15" s="374"/>
      <c r="AG15" s="369"/>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s="367"/>
      <c r="BT15" s="367"/>
      <c r="BU15" s="367"/>
      <c r="BV15" s="367"/>
      <c r="BW15" s="367"/>
      <c r="BX15" s="367"/>
      <c r="BY15" s="367"/>
      <c r="BZ15" s="367"/>
      <c r="CA15" s="367"/>
      <c r="CB15" s="367"/>
      <c r="CC15" s="367"/>
      <c r="CD15" s="367"/>
      <c r="CE15" s="367"/>
      <c r="CF15" s="367"/>
      <c r="CG15" s="367"/>
      <c r="CH15" s="367"/>
      <c r="CI15" s="367"/>
      <c r="CJ15" s="367"/>
      <c r="CK15" s="367"/>
      <c r="CL15" s="367"/>
      <c r="CM15" s="367"/>
      <c r="CN15" s="367"/>
      <c r="CO15" s="367"/>
      <c r="CP15" s="367"/>
      <c r="CQ15" s="367"/>
      <c r="CR15" s="367"/>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367"/>
      <c r="ET15" s="367"/>
      <c r="EU15" s="367"/>
      <c r="EV15" s="367"/>
      <c r="EW15" s="367"/>
      <c r="EX15" s="367"/>
      <c r="EY15" s="367"/>
      <c r="EZ15" s="367"/>
      <c r="FA15" s="367"/>
      <c r="FB15" s="367"/>
      <c r="FC15" s="367"/>
      <c r="FD15" s="367"/>
      <c r="FE15" s="367"/>
      <c r="FF15" s="367"/>
      <c r="FG15" s="367"/>
      <c r="FH15" s="367"/>
      <c r="FI15" s="367"/>
      <c r="FJ15" s="367"/>
      <c r="FK15" s="367"/>
      <c r="FL15" s="367"/>
      <c r="FM15" s="367"/>
      <c r="FN15" s="367"/>
      <c r="FO15" s="367"/>
      <c r="FP15" s="367"/>
      <c r="FQ15" s="367"/>
      <c r="FR15" s="367"/>
      <c r="FS15" s="367"/>
      <c r="FT15" s="367"/>
      <c r="FU15" s="367"/>
      <c r="FV15" s="367"/>
      <c r="FW15" s="367"/>
      <c r="FX15" s="367"/>
      <c r="FY15" s="367"/>
      <c r="FZ15" s="367"/>
      <c r="GA15" s="367"/>
      <c r="GB15" s="367"/>
      <c r="GC15" s="367"/>
      <c r="GD15" s="367"/>
      <c r="GE15" s="367"/>
      <c r="GF15" s="367"/>
      <c r="GG15" s="367"/>
      <c r="GH15" s="367"/>
      <c r="GI15" s="367"/>
      <c r="GJ15" s="367"/>
      <c r="GK15" s="367"/>
      <c r="GL15" s="367"/>
      <c r="GM15" s="367"/>
      <c r="GN15" s="367"/>
      <c r="GO15" s="367"/>
      <c r="GP15" s="367"/>
      <c r="GQ15" s="367"/>
      <c r="GR15" s="367"/>
      <c r="GS15" s="367"/>
      <c r="GT15" s="367"/>
      <c r="GU15" s="367"/>
      <c r="GV15" s="367"/>
      <c r="GW15" s="367"/>
      <c r="GX15" s="367"/>
      <c r="GY15" s="367"/>
      <c r="GZ15" s="367"/>
      <c r="HA15" s="367"/>
      <c r="HB15" s="367"/>
      <c r="HC15" s="367"/>
      <c r="HD15" s="367"/>
      <c r="HE15" s="367"/>
      <c r="HF15" s="367"/>
      <c r="HG15" s="367"/>
      <c r="HH15" s="367"/>
      <c r="HI15" s="367"/>
      <c r="HJ15" s="367"/>
      <c r="HK15" s="367"/>
      <c r="HL15" s="367"/>
      <c r="HM15" s="367"/>
      <c r="HN15" s="367"/>
      <c r="HO15" s="367"/>
      <c r="HP15" s="367"/>
      <c r="HQ15" s="367"/>
      <c r="HR15" s="367"/>
      <c r="HS15" s="367"/>
      <c r="HT15" s="367"/>
      <c r="HU15" s="367"/>
      <c r="HV15" s="367"/>
      <c r="HW15" s="367"/>
      <c r="HX15" s="367"/>
      <c r="HY15" s="367"/>
      <c r="HZ15" s="367"/>
      <c r="IA15" s="367"/>
      <c r="IB15" s="367"/>
      <c r="IC15" s="367"/>
      <c r="ID15" s="367"/>
      <c r="IE15" s="367"/>
      <c r="IF15" s="367"/>
      <c r="IG15" s="367"/>
      <c r="IH15" s="367"/>
      <c r="II15" s="367"/>
      <c r="IJ15" s="367"/>
      <c r="IK15" s="367"/>
      <c r="IL15" s="367"/>
      <c r="IM15" s="367"/>
      <c r="IN15" s="367"/>
      <c r="IO15" s="367"/>
      <c r="IP15" s="367"/>
      <c r="IQ15" s="367"/>
      <c r="IR15" s="367"/>
      <c r="IS15" s="367"/>
      <c r="IT15" s="367"/>
      <c r="IU15" s="367"/>
      <c r="IV15" s="367"/>
    </row>
    <row r="16" spans="1:256" x14ac:dyDescent="0.25">
      <c r="A16" s="313">
        <v>42901</v>
      </c>
      <c r="B16" s="314" t="s">
        <v>134</v>
      </c>
      <c r="C16" s="314">
        <v>1027</v>
      </c>
      <c r="D16" s="314"/>
      <c r="E16" s="314"/>
      <c r="F16" s="314"/>
      <c r="G16" s="314"/>
      <c r="H16" s="364">
        <v>0.3</v>
      </c>
      <c r="I16" s="364">
        <v>0.05</v>
      </c>
      <c r="J16" s="364">
        <v>0.1</v>
      </c>
      <c r="K16" s="364">
        <v>1.3</v>
      </c>
      <c r="L16" s="364">
        <v>3.6</v>
      </c>
      <c r="M16" s="364">
        <v>29.1</v>
      </c>
      <c r="N16" s="364">
        <v>17</v>
      </c>
      <c r="O16" s="393">
        <v>11</v>
      </c>
      <c r="P16" s="394">
        <v>42495</v>
      </c>
      <c r="Q16" s="314"/>
      <c r="R16" s="315"/>
    </row>
    <row r="17" spans="1:18" ht="15.75" thickBot="1" x14ac:dyDescent="0.3">
      <c r="A17" s="365">
        <v>42901</v>
      </c>
      <c r="B17" s="366" t="s">
        <v>134</v>
      </c>
      <c r="C17" s="366">
        <v>1027</v>
      </c>
      <c r="D17" s="376">
        <v>29</v>
      </c>
      <c r="E17" s="376">
        <v>49</v>
      </c>
      <c r="F17" s="376">
        <v>160</v>
      </c>
      <c r="G17" s="376">
        <v>23</v>
      </c>
      <c r="H17" s="376">
        <v>1.6</v>
      </c>
      <c r="I17" s="376">
        <v>0.04</v>
      </c>
      <c r="J17" s="376">
        <v>0.02</v>
      </c>
      <c r="K17" s="376">
        <v>1.3</v>
      </c>
      <c r="L17" s="376">
        <v>5</v>
      </c>
      <c r="M17" s="376">
        <v>29.2</v>
      </c>
      <c r="N17" s="376">
        <v>17</v>
      </c>
      <c r="O17" s="377">
        <v>11</v>
      </c>
      <c r="P17" s="378">
        <v>42683</v>
      </c>
      <c r="Q17" s="366"/>
      <c r="R17" s="379"/>
    </row>
    <row r="18" spans="1:18" x14ac:dyDescent="0.25">
      <c r="A18" s="380" t="s">
        <v>150</v>
      </c>
      <c r="B18" s="325"/>
      <c r="C18" s="325"/>
      <c r="D18" s="384">
        <v>1</v>
      </c>
      <c r="E18" s="384">
        <v>1</v>
      </c>
      <c r="F18" s="384">
        <v>1</v>
      </c>
      <c r="G18" s="384">
        <v>1</v>
      </c>
      <c r="H18" s="384">
        <v>2</v>
      </c>
      <c r="I18" s="384">
        <v>2</v>
      </c>
      <c r="J18" s="384">
        <v>2</v>
      </c>
      <c r="K18" s="384">
        <v>2</v>
      </c>
      <c r="L18" s="384">
        <v>2</v>
      </c>
      <c r="M18" s="384">
        <v>2</v>
      </c>
      <c r="N18" s="384">
        <v>2</v>
      </c>
      <c r="O18" s="385">
        <v>2</v>
      </c>
      <c r="P18" s="382"/>
      <c r="Q18" s="325"/>
      <c r="R18" s="332"/>
    </row>
    <row r="19" spans="1:18" x14ac:dyDescent="0.25">
      <c r="A19" s="372" t="s">
        <v>151</v>
      </c>
      <c r="B19" s="312"/>
      <c r="C19" s="312"/>
      <c r="D19" s="367">
        <v>29</v>
      </c>
      <c r="E19" s="367">
        <v>49</v>
      </c>
      <c r="F19" s="367">
        <v>160</v>
      </c>
      <c r="G19" s="367">
        <v>23</v>
      </c>
      <c r="H19" s="368">
        <v>0.3</v>
      </c>
      <c r="I19" s="367">
        <v>0.04</v>
      </c>
      <c r="J19" s="367">
        <v>0.02</v>
      </c>
      <c r="K19" s="367">
        <v>1.3</v>
      </c>
      <c r="L19" s="367">
        <v>3.6</v>
      </c>
      <c r="M19" s="367">
        <v>29.1</v>
      </c>
      <c r="N19" s="367">
        <v>17</v>
      </c>
      <c r="O19" s="373">
        <v>11</v>
      </c>
      <c r="P19" s="370"/>
      <c r="Q19" s="312"/>
      <c r="R19" s="329"/>
    </row>
    <row r="20" spans="1:18" x14ac:dyDescent="0.25">
      <c r="A20" s="372" t="s">
        <v>152</v>
      </c>
      <c r="B20" s="312"/>
      <c r="C20" s="312"/>
      <c r="D20" s="367">
        <v>29</v>
      </c>
      <c r="E20" s="367">
        <v>49</v>
      </c>
      <c r="F20" s="367">
        <v>160</v>
      </c>
      <c r="G20" s="367">
        <v>23</v>
      </c>
      <c r="H20" s="367">
        <f>AVERAGE(H16:H17)</f>
        <v>0.95000000000000007</v>
      </c>
      <c r="I20" s="367">
        <v>4.4999999999999998E-2</v>
      </c>
      <c r="J20" s="367">
        <f>AVERAGE(J16:J17)</f>
        <v>6.0000000000000005E-2</v>
      </c>
      <c r="K20" s="367">
        <v>1.3</v>
      </c>
      <c r="L20" s="367">
        <f>AVERAGE(L16:L17)</f>
        <v>4.3</v>
      </c>
      <c r="M20" s="367">
        <v>29.15</v>
      </c>
      <c r="N20" s="367">
        <v>17</v>
      </c>
      <c r="O20" s="373">
        <v>11</v>
      </c>
      <c r="P20" s="370"/>
      <c r="Q20" s="312"/>
      <c r="R20" s="329"/>
    </row>
    <row r="21" spans="1:18" ht="15.75" thickBot="1" x14ac:dyDescent="0.3">
      <c r="A21" s="396" t="s">
        <v>153</v>
      </c>
      <c r="B21" s="397"/>
      <c r="C21" s="397"/>
      <c r="D21" s="398">
        <v>29</v>
      </c>
      <c r="E21" s="398">
        <v>49</v>
      </c>
      <c r="F21" s="398">
        <v>160</v>
      </c>
      <c r="G21" s="398">
        <v>23</v>
      </c>
      <c r="H21" s="398">
        <v>1.6</v>
      </c>
      <c r="I21" s="398">
        <v>0.05</v>
      </c>
      <c r="J21" s="398">
        <v>0.1</v>
      </c>
      <c r="K21" s="398">
        <v>1.3</v>
      </c>
      <c r="L21" s="398">
        <v>5</v>
      </c>
      <c r="M21" s="398">
        <v>29.2</v>
      </c>
      <c r="N21" s="398">
        <v>17</v>
      </c>
      <c r="O21" s="399">
        <v>11</v>
      </c>
      <c r="P21" s="383"/>
      <c r="Q21" s="318"/>
      <c r="R21" s="319"/>
    </row>
    <row r="22" spans="1:18" x14ac:dyDescent="0.25">
      <c r="A22" s="380"/>
      <c r="B22" s="325" t="s">
        <v>135</v>
      </c>
      <c r="C22" s="325">
        <v>1027</v>
      </c>
      <c r="D22" s="325"/>
      <c r="E22" s="325"/>
      <c r="F22" s="325"/>
      <c r="G22" s="325"/>
      <c r="H22" s="325"/>
      <c r="I22" s="325"/>
      <c r="J22" s="325"/>
      <c r="K22" s="325"/>
      <c r="L22" s="325"/>
      <c r="M22" s="325"/>
      <c r="N22" s="325"/>
      <c r="O22" s="332"/>
      <c r="P22" s="375">
        <v>2015</v>
      </c>
      <c r="Q22" s="314"/>
      <c r="R22" s="315"/>
    </row>
    <row r="23" spans="1:18" x14ac:dyDescent="0.25">
      <c r="A23" s="316">
        <v>42901</v>
      </c>
      <c r="B23" s="312" t="s">
        <v>135</v>
      </c>
      <c r="C23" s="312">
        <v>1027</v>
      </c>
      <c r="D23" s="312"/>
      <c r="E23" s="312"/>
      <c r="F23" s="312"/>
      <c r="G23" s="312"/>
      <c r="H23" s="312"/>
      <c r="I23" s="312"/>
      <c r="J23" s="312"/>
      <c r="K23" s="312"/>
      <c r="L23" s="312"/>
      <c r="M23" s="312"/>
      <c r="N23" s="312"/>
      <c r="O23" s="329"/>
      <c r="P23" s="342">
        <v>2016</v>
      </c>
      <c r="Q23" s="312"/>
      <c r="R23" s="329"/>
    </row>
    <row r="24" spans="1:18" ht="15.75" thickBot="1" x14ac:dyDescent="0.3">
      <c r="A24" s="317">
        <v>42901</v>
      </c>
      <c r="B24" s="318" t="s">
        <v>135</v>
      </c>
      <c r="C24" s="318">
        <v>1027</v>
      </c>
      <c r="D24" s="318"/>
      <c r="E24" s="318"/>
      <c r="F24" s="318"/>
      <c r="G24" s="318"/>
      <c r="H24" s="318"/>
      <c r="I24" s="318"/>
      <c r="J24" s="318"/>
      <c r="K24" s="318"/>
      <c r="L24" s="318"/>
      <c r="M24" s="318"/>
      <c r="N24" s="318"/>
      <c r="O24" s="319"/>
      <c r="P24" s="343">
        <v>2017</v>
      </c>
      <c r="Q24" s="318"/>
      <c r="R24" s="319"/>
    </row>
    <row r="25" spans="1:18" x14ac:dyDescent="0.25">
      <c r="A25" s="313">
        <v>42901</v>
      </c>
      <c r="B25" s="314" t="s">
        <v>136</v>
      </c>
      <c r="C25" s="314">
        <v>1027</v>
      </c>
      <c r="D25" s="330">
        <v>7.1</v>
      </c>
      <c r="E25" s="330">
        <v>42</v>
      </c>
      <c r="F25" s="330">
        <v>82</v>
      </c>
      <c r="G25" s="330">
        <v>18</v>
      </c>
      <c r="H25" s="330">
        <v>0.53</v>
      </c>
      <c r="I25" s="330">
        <v>1.6E-2</v>
      </c>
      <c r="J25" s="330">
        <v>6.7000000000000004E-2</v>
      </c>
      <c r="K25" s="330">
        <v>1.3</v>
      </c>
      <c r="L25" s="330">
        <v>3.4</v>
      </c>
      <c r="M25" s="330">
        <v>29.1</v>
      </c>
      <c r="N25" s="330">
        <v>12</v>
      </c>
      <c r="O25" s="339">
        <v>18</v>
      </c>
      <c r="P25" s="344">
        <v>42349</v>
      </c>
      <c r="Q25" s="331">
        <v>42377</v>
      </c>
      <c r="R25" s="335">
        <v>42489</v>
      </c>
    </row>
    <row r="26" spans="1:18" x14ac:dyDescent="0.25">
      <c r="A26" s="316">
        <v>42901</v>
      </c>
      <c r="B26" s="312" t="s">
        <v>136</v>
      </c>
      <c r="C26" s="312">
        <v>1027</v>
      </c>
      <c r="D26" s="312"/>
      <c r="E26" s="312"/>
      <c r="F26" s="312"/>
      <c r="G26" s="312"/>
      <c r="H26" s="312"/>
      <c r="I26" s="312"/>
      <c r="J26" s="312"/>
      <c r="K26" s="312"/>
      <c r="L26" s="312"/>
      <c r="M26" s="312"/>
      <c r="N26" s="312"/>
      <c r="O26" s="337"/>
      <c r="P26" s="342">
        <v>2016</v>
      </c>
      <c r="Q26" s="312"/>
      <c r="R26" s="329"/>
    </row>
    <row r="27" spans="1:18" ht="15.75" thickBot="1" x14ac:dyDescent="0.3">
      <c r="A27" s="317">
        <v>42901</v>
      </c>
      <c r="B27" s="318" t="s">
        <v>136</v>
      </c>
      <c r="C27" s="318">
        <v>1027</v>
      </c>
      <c r="D27" s="318"/>
      <c r="E27" s="318"/>
      <c r="F27" s="318"/>
      <c r="G27" s="318"/>
      <c r="H27" s="318"/>
      <c r="I27" s="318"/>
      <c r="J27" s="318"/>
      <c r="K27" s="318"/>
      <c r="L27" s="318"/>
      <c r="M27" s="318"/>
      <c r="N27" s="318"/>
      <c r="O27" s="338"/>
      <c r="P27" s="343">
        <v>2017</v>
      </c>
      <c r="Q27" s="318"/>
      <c r="R27" s="319"/>
    </row>
    <row r="28" spans="1:18" x14ac:dyDescent="0.25">
      <c r="A28" t="s">
        <v>161</v>
      </c>
    </row>
  </sheetData>
  <hyperlinks>
    <hyperlink ref="B4" r:id="rId1"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2"/>
  <sheetViews>
    <sheetView workbookViewId="0">
      <pane xSplit="1" ySplit="9" topLeftCell="B10" activePane="bottomRight" state="frozen"/>
      <selection activeCell="B160" sqref="B160:F163"/>
      <selection pane="topRight" activeCell="B160" sqref="B160:F163"/>
      <selection pane="bottomLeft" activeCell="B160" sqref="B160:F163"/>
      <selection pane="bottomRight" activeCell="P14" sqref="P14"/>
    </sheetView>
  </sheetViews>
  <sheetFormatPr defaultRowHeight="15" x14ac:dyDescent="0.25"/>
  <cols>
    <col min="1" max="1" width="28.5703125" customWidth="1"/>
    <col min="2" max="2" width="10.85546875" customWidth="1"/>
    <col min="4" max="4" width="10.7109375" customWidth="1"/>
    <col min="5" max="5" width="10.42578125" customWidth="1"/>
    <col min="6" max="6" width="9.28515625" customWidth="1"/>
    <col min="7" max="7" width="14.28515625" customWidth="1"/>
    <col min="9" max="9" width="10.28515625" customWidth="1"/>
    <col min="10" max="10" width="10.140625" customWidth="1"/>
    <col min="11" max="11" width="15.140625" customWidth="1"/>
    <col min="12" max="12" width="8.28515625" customWidth="1"/>
    <col min="13" max="13" width="10" customWidth="1"/>
    <col min="14" max="14" width="14.5703125" customWidth="1"/>
    <col min="15" max="15" width="11.28515625" customWidth="1"/>
    <col min="16" max="16" width="10.28515625" customWidth="1"/>
    <col min="17" max="17" width="11" hidden="1" customWidth="1"/>
    <col min="18" max="18" width="8.7109375" customWidth="1"/>
  </cols>
  <sheetData>
    <row r="1" spans="1:18" x14ac:dyDescent="0.25">
      <c r="A1" s="406" t="s">
        <v>0</v>
      </c>
      <c r="B1" s="417">
        <v>1027</v>
      </c>
      <c r="C1" t="s">
        <v>190</v>
      </c>
    </row>
    <row r="2" spans="1:18" x14ac:dyDescent="0.25">
      <c r="A2" s="406" t="s">
        <v>1</v>
      </c>
      <c r="B2" t="s">
        <v>109</v>
      </c>
    </row>
    <row r="3" spans="1:18" x14ac:dyDescent="0.25">
      <c r="A3" s="406" t="s">
        <v>2</v>
      </c>
      <c r="B3" t="s">
        <v>28</v>
      </c>
    </row>
    <row r="4" spans="1:18" x14ac:dyDescent="0.25">
      <c r="A4" s="406" t="s">
        <v>3</v>
      </c>
      <c r="B4" s="1" t="s">
        <v>211</v>
      </c>
    </row>
    <row r="5" spans="1:18" x14ac:dyDescent="0.25">
      <c r="A5" s="406" t="s">
        <v>154</v>
      </c>
      <c r="B5" s="411" t="s">
        <v>158</v>
      </c>
    </row>
    <row r="6" spans="1:18" x14ac:dyDescent="0.25">
      <c r="A6" s="2" t="s">
        <v>155</v>
      </c>
      <c r="B6" s="411" t="s">
        <v>165</v>
      </c>
    </row>
    <row r="7" spans="1:18" ht="15.75" thickBot="1" x14ac:dyDescent="0.3">
      <c r="A7" s="2" t="s">
        <v>156</v>
      </c>
      <c r="B7" s="547" t="s">
        <v>46</v>
      </c>
      <c r="C7" s="547" t="s">
        <v>46</v>
      </c>
      <c r="D7" s="547" t="s">
        <v>46</v>
      </c>
      <c r="E7" s="547" t="s">
        <v>46</v>
      </c>
      <c r="F7" s="547" t="s">
        <v>181</v>
      </c>
      <c r="G7" s="547" t="s">
        <v>181</v>
      </c>
      <c r="H7" s="547" t="s">
        <v>181</v>
      </c>
      <c r="I7" s="547" t="s">
        <v>181</v>
      </c>
      <c r="J7" s="547" t="s">
        <v>181</v>
      </c>
      <c r="K7" s="547" t="s">
        <v>181</v>
      </c>
      <c r="L7" s="547" t="s">
        <v>181</v>
      </c>
      <c r="M7" s="547" t="s">
        <v>181</v>
      </c>
    </row>
    <row r="8" spans="1:18" ht="45" x14ac:dyDescent="0.25">
      <c r="A8" s="420" t="s">
        <v>133</v>
      </c>
      <c r="B8" s="60">
        <v>50</v>
      </c>
      <c r="C8" s="60">
        <v>2000</v>
      </c>
      <c r="D8" s="60">
        <v>700</v>
      </c>
      <c r="E8" s="60">
        <v>100</v>
      </c>
      <c r="F8" s="60">
        <v>40</v>
      </c>
      <c r="G8" s="60">
        <v>1</v>
      </c>
      <c r="H8" s="60">
        <v>200</v>
      </c>
      <c r="I8" s="60" t="s">
        <v>26</v>
      </c>
      <c r="J8" s="60" t="s">
        <v>26</v>
      </c>
      <c r="K8" s="60" t="s">
        <v>26</v>
      </c>
      <c r="L8" s="60" t="s">
        <v>26</v>
      </c>
      <c r="M8" s="60" t="s">
        <v>26</v>
      </c>
      <c r="N8" s="407"/>
      <c r="O8" s="401"/>
      <c r="P8" s="401"/>
      <c r="Q8" s="401"/>
      <c r="R8" s="408" t="s">
        <v>175</v>
      </c>
    </row>
    <row r="9" spans="1:18" ht="53.45" customHeight="1" thickBot="1" x14ac:dyDescent="0.3">
      <c r="A9" s="542" t="s">
        <v>208</v>
      </c>
      <c r="B9" s="423" t="s">
        <v>209</v>
      </c>
      <c r="C9" s="423" t="s">
        <v>138</v>
      </c>
      <c r="D9" s="423" t="s">
        <v>139</v>
      </c>
      <c r="E9" s="423" t="s">
        <v>140</v>
      </c>
      <c r="F9" s="423" t="s">
        <v>81</v>
      </c>
      <c r="G9" s="423" t="s">
        <v>141</v>
      </c>
      <c r="H9" s="423" t="s">
        <v>142</v>
      </c>
      <c r="I9" s="423" t="s">
        <v>143</v>
      </c>
      <c r="J9" s="423" t="s">
        <v>144</v>
      </c>
      <c r="K9" s="423" t="s">
        <v>145</v>
      </c>
      <c r="L9" s="423" t="s">
        <v>179</v>
      </c>
      <c r="M9" s="423" t="s">
        <v>180</v>
      </c>
      <c r="N9" s="422" t="s">
        <v>174</v>
      </c>
      <c r="O9" s="423" t="s">
        <v>9</v>
      </c>
      <c r="P9" s="423" t="s">
        <v>8</v>
      </c>
      <c r="Q9" s="423" t="s">
        <v>10</v>
      </c>
      <c r="R9" s="424" t="s">
        <v>157</v>
      </c>
    </row>
    <row r="10" spans="1:18" x14ac:dyDescent="0.25">
      <c r="A10" s="314" t="s">
        <v>134</v>
      </c>
      <c r="B10" s="330">
        <v>15</v>
      </c>
      <c r="C10" s="330">
        <v>38</v>
      </c>
      <c r="D10" s="330" t="s">
        <v>97</v>
      </c>
      <c r="E10" s="330">
        <v>0.72</v>
      </c>
      <c r="F10" s="330" t="s">
        <v>98</v>
      </c>
      <c r="G10" s="330">
        <v>0.91</v>
      </c>
      <c r="H10" s="330">
        <v>0.26</v>
      </c>
      <c r="I10" s="330">
        <v>1.3</v>
      </c>
      <c r="J10" s="330">
        <v>3.7</v>
      </c>
      <c r="K10" s="330">
        <v>29.1</v>
      </c>
      <c r="L10" s="330">
        <v>13</v>
      </c>
      <c r="M10" s="330">
        <v>8.1</v>
      </c>
      <c r="N10" s="330"/>
      <c r="O10" s="331">
        <v>42144</v>
      </c>
      <c r="P10" s="331">
        <v>42185</v>
      </c>
      <c r="Q10" s="331">
        <v>42219</v>
      </c>
      <c r="R10" s="182">
        <v>2016</v>
      </c>
    </row>
    <row r="11" spans="1:18" ht="15.75" thickBot="1" x14ac:dyDescent="0.3">
      <c r="A11" s="366" t="s">
        <v>134</v>
      </c>
      <c r="B11" s="366"/>
      <c r="C11" s="366"/>
      <c r="D11" s="366"/>
      <c r="E11" s="366"/>
      <c r="F11" s="388">
        <v>0.67</v>
      </c>
      <c r="G11" s="388">
        <v>8.9999999999999998E-4</v>
      </c>
      <c r="H11" s="388">
        <v>7.7</v>
      </c>
      <c r="I11" s="388">
        <v>1.3</v>
      </c>
      <c r="J11" s="388">
        <v>2.9</v>
      </c>
      <c r="K11" s="388">
        <v>29.1</v>
      </c>
      <c r="L11" s="388">
        <v>15</v>
      </c>
      <c r="M11" s="388">
        <v>8.9</v>
      </c>
      <c r="N11" s="388"/>
      <c r="O11" s="391">
        <v>42357</v>
      </c>
      <c r="P11" s="391">
        <v>42377</v>
      </c>
      <c r="Q11" s="391">
        <v>42489</v>
      </c>
      <c r="R11" s="397">
        <v>2016</v>
      </c>
    </row>
    <row r="12" spans="1:18" x14ac:dyDescent="0.25">
      <c r="A12" s="380" t="s">
        <v>182</v>
      </c>
      <c r="B12" s="384">
        <v>1</v>
      </c>
      <c r="C12" s="384">
        <v>1</v>
      </c>
      <c r="D12" s="384">
        <v>1</v>
      </c>
      <c r="E12" s="384">
        <v>1</v>
      </c>
      <c r="F12" s="384">
        <v>2</v>
      </c>
      <c r="G12" s="384">
        <v>2</v>
      </c>
      <c r="H12" s="384">
        <v>2</v>
      </c>
      <c r="I12" s="384">
        <v>2</v>
      </c>
      <c r="J12" s="384">
        <v>2</v>
      </c>
      <c r="K12" s="384">
        <v>2</v>
      </c>
      <c r="L12" s="384">
        <v>2</v>
      </c>
      <c r="M12" s="384">
        <v>2</v>
      </c>
      <c r="N12" s="326"/>
      <c r="O12" s="327"/>
      <c r="P12" s="327"/>
      <c r="Q12" s="327"/>
      <c r="R12" s="401">
        <v>2016</v>
      </c>
    </row>
    <row r="13" spans="1:18" x14ac:dyDescent="0.25">
      <c r="A13" s="372" t="s">
        <v>183</v>
      </c>
      <c r="B13" s="367">
        <v>1</v>
      </c>
      <c r="C13" s="367">
        <v>1</v>
      </c>
      <c r="D13" s="367">
        <v>1</v>
      </c>
      <c r="E13" s="367">
        <v>1</v>
      </c>
      <c r="F13" s="367">
        <v>2</v>
      </c>
      <c r="G13" s="367">
        <v>2</v>
      </c>
      <c r="H13" s="367">
        <v>2</v>
      </c>
      <c r="I13" s="367">
        <v>2</v>
      </c>
      <c r="J13" s="367">
        <v>2</v>
      </c>
      <c r="K13" s="367">
        <v>2</v>
      </c>
      <c r="L13" s="367">
        <v>2</v>
      </c>
      <c r="M13" s="367">
        <v>2</v>
      </c>
      <c r="N13" s="367"/>
      <c r="O13" s="367"/>
      <c r="P13" s="367"/>
      <c r="Q13" s="367"/>
      <c r="R13" s="3">
        <v>2016</v>
      </c>
    </row>
    <row r="14" spans="1:18" x14ac:dyDescent="0.25">
      <c r="A14" s="372" t="s">
        <v>151</v>
      </c>
      <c r="B14" s="367">
        <v>15</v>
      </c>
      <c r="C14" s="367">
        <v>38</v>
      </c>
      <c r="D14" s="367" t="s">
        <v>97</v>
      </c>
      <c r="E14" s="367">
        <v>0.72</v>
      </c>
      <c r="F14" s="367" t="s">
        <v>98</v>
      </c>
      <c r="G14" s="367">
        <v>8.9999999999999998E-4</v>
      </c>
      <c r="H14" s="367">
        <v>0.26</v>
      </c>
      <c r="I14" s="367">
        <v>1.3</v>
      </c>
      <c r="J14" s="367">
        <v>2.9</v>
      </c>
      <c r="K14" s="367">
        <v>29.1</v>
      </c>
      <c r="L14" s="367">
        <v>13</v>
      </c>
      <c r="M14" s="367">
        <v>8.1</v>
      </c>
      <c r="N14" s="367"/>
      <c r="O14" s="367"/>
      <c r="P14" s="367"/>
      <c r="Q14" s="367"/>
      <c r="R14" s="3">
        <v>2016</v>
      </c>
    </row>
    <row r="15" spans="1:18" x14ac:dyDescent="0.25">
      <c r="A15" s="372" t="s">
        <v>152</v>
      </c>
      <c r="B15" s="367">
        <v>15</v>
      </c>
      <c r="C15" s="367">
        <v>38</v>
      </c>
      <c r="D15" s="367" t="s">
        <v>97</v>
      </c>
      <c r="E15" s="367">
        <v>0.72</v>
      </c>
      <c r="F15" s="367">
        <f>AVERAGE(F10:F11)</f>
        <v>0.67</v>
      </c>
      <c r="G15" s="367">
        <f>AVERAGE(G10:G11)</f>
        <v>0.45545000000000002</v>
      </c>
      <c r="H15" s="367">
        <f>AVERAGE(H10:H11)</f>
        <v>3.98</v>
      </c>
      <c r="I15" s="367">
        <v>1.3</v>
      </c>
      <c r="J15" s="367">
        <f>AVERAGE(J10:J11)</f>
        <v>3.3</v>
      </c>
      <c r="K15" s="367">
        <v>29.1</v>
      </c>
      <c r="L15" s="367">
        <v>14</v>
      </c>
      <c r="M15" s="367">
        <f>AVERAGE(M10:M11)</f>
        <v>8.5</v>
      </c>
      <c r="N15" s="367"/>
      <c r="O15" s="367"/>
      <c r="P15" s="367"/>
      <c r="Q15" s="367"/>
      <c r="R15" s="3">
        <v>2016</v>
      </c>
    </row>
    <row r="16" spans="1:18" ht="15.75" thickBot="1" x14ac:dyDescent="0.3">
      <c r="A16" s="381" t="s">
        <v>153</v>
      </c>
      <c r="B16" s="386">
        <v>15</v>
      </c>
      <c r="C16" s="386">
        <v>38</v>
      </c>
      <c r="D16" s="386" t="s">
        <v>97</v>
      </c>
      <c r="E16" s="386">
        <v>0.72</v>
      </c>
      <c r="F16" s="386">
        <v>0.67</v>
      </c>
      <c r="G16" s="386">
        <v>0.91</v>
      </c>
      <c r="H16" s="386">
        <v>7.7</v>
      </c>
      <c r="I16" s="386">
        <v>1.3</v>
      </c>
      <c r="J16" s="386">
        <v>3.7</v>
      </c>
      <c r="K16" s="386">
        <v>29.1</v>
      </c>
      <c r="L16" s="386">
        <v>15</v>
      </c>
      <c r="M16" s="386">
        <v>8.9</v>
      </c>
      <c r="N16" s="386"/>
      <c r="O16" s="386"/>
      <c r="P16" s="386"/>
      <c r="Q16" s="386"/>
      <c r="R16" s="198">
        <v>2016</v>
      </c>
    </row>
    <row r="17" spans="1:18" x14ac:dyDescent="0.25">
      <c r="A17" s="314" t="s">
        <v>134</v>
      </c>
      <c r="B17" s="314"/>
      <c r="C17" s="314"/>
      <c r="D17" s="314"/>
      <c r="E17" s="314"/>
      <c r="F17" s="435">
        <v>0.3</v>
      </c>
      <c r="G17" s="435">
        <v>0.05</v>
      </c>
      <c r="H17" s="435">
        <v>0.1</v>
      </c>
      <c r="I17" s="435">
        <v>1.3</v>
      </c>
      <c r="J17" s="435">
        <v>3.6</v>
      </c>
      <c r="K17" s="435">
        <v>29.1</v>
      </c>
      <c r="L17" s="435">
        <v>17</v>
      </c>
      <c r="M17" s="435">
        <v>11</v>
      </c>
      <c r="N17" s="364"/>
      <c r="O17" s="434">
        <v>42495</v>
      </c>
      <c r="P17" s="314"/>
      <c r="Q17" s="314"/>
      <c r="R17" s="182">
        <v>2017</v>
      </c>
    </row>
    <row r="18" spans="1:18" ht="15.75" thickBot="1" x14ac:dyDescent="0.3">
      <c r="A18" s="366" t="s">
        <v>134</v>
      </c>
      <c r="B18" s="436">
        <v>29</v>
      </c>
      <c r="C18" s="436">
        <v>49</v>
      </c>
      <c r="D18" s="436">
        <v>160</v>
      </c>
      <c r="E18" s="436">
        <v>23</v>
      </c>
      <c r="F18" s="436">
        <v>1.6</v>
      </c>
      <c r="G18" s="436">
        <v>0.04</v>
      </c>
      <c r="H18" s="436">
        <v>0.02</v>
      </c>
      <c r="I18" s="436">
        <v>1.3</v>
      </c>
      <c r="J18" s="436">
        <v>5</v>
      </c>
      <c r="K18" s="436">
        <v>29.2</v>
      </c>
      <c r="L18" s="436">
        <v>17</v>
      </c>
      <c r="M18" s="436">
        <v>11</v>
      </c>
      <c r="N18" s="376"/>
      <c r="O18" s="433">
        <v>42683</v>
      </c>
      <c r="P18" s="366"/>
      <c r="Q18" s="366"/>
      <c r="R18" s="397">
        <v>2017</v>
      </c>
    </row>
    <row r="19" spans="1:18" x14ac:dyDescent="0.25">
      <c r="A19" s="380" t="s">
        <v>182</v>
      </c>
      <c r="B19" s="384">
        <v>1</v>
      </c>
      <c r="C19" s="384">
        <v>1</v>
      </c>
      <c r="D19" s="384">
        <v>1</v>
      </c>
      <c r="E19" s="384">
        <v>1</v>
      </c>
      <c r="F19" s="384">
        <v>2</v>
      </c>
      <c r="G19" s="384">
        <v>2</v>
      </c>
      <c r="H19" s="384">
        <v>2</v>
      </c>
      <c r="I19" s="384">
        <v>2</v>
      </c>
      <c r="J19" s="384">
        <v>2</v>
      </c>
      <c r="K19" s="384">
        <v>2</v>
      </c>
      <c r="L19" s="384">
        <v>2</v>
      </c>
      <c r="M19" s="384">
        <v>2</v>
      </c>
      <c r="N19" s="326"/>
      <c r="O19" s="327"/>
      <c r="P19" s="327"/>
      <c r="Q19" s="327"/>
      <c r="R19" s="678">
        <v>2017</v>
      </c>
    </row>
    <row r="20" spans="1:18" x14ac:dyDescent="0.25">
      <c r="A20" s="372" t="s">
        <v>150</v>
      </c>
      <c r="B20" s="367">
        <f>COUNTA(B17:B18)</f>
        <v>1</v>
      </c>
      <c r="C20" s="367">
        <f t="shared" ref="C20:M20" si="0">COUNTA(C17:C18)</f>
        <v>1</v>
      </c>
      <c r="D20" s="367">
        <f t="shared" si="0"/>
        <v>1</v>
      </c>
      <c r="E20" s="367">
        <f t="shared" si="0"/>
        <v>1</v>
      </c>
      <c r="F20" s="367">
        <f t="shared" si="0"/>
        <v>2</v>
      </c>
      <c r="G20" s="367">
        <f t="shared" si="0"/>
        <v>2</v>
      </c>
      <c r="H20" s="367">
        <f t="shared" si="0"/>
        <v>2</v>
      </c>
      <c r="I20" s="367">
        <f t="shared" si="0"/>
        <v>2</v>
      </c>
      <c r="J20" s="367">
        <f t="shared" si="0"/>
        <v>2</v>
      </c>
      <c r="K20" s="367">
        <f t="shared" si="0"/>
        <v>2</v>
      </c>
      <c r="L20" s="367">
        <f t="shared" si="0"/>
        <v>2</v>
      </c>
      <c r="M20" s="367">
        <f t="shared" si="0"/>
        <v>2</v>
      </c>
      <c r="N20" s="367"/>
      <c r="O20" s="432"/>
      <c r="P20" s="312"/>
      <c r="Q20" s="312"/>
      <c r="R20" s="679">
        <v>2017</v>
      </c>
    </row>
    <row r="21" spans="1:18" x14ac:dyDescent="0.25">
      <c r="A21" s="372" t="s">
        <v>151</v>
      </c>
      <c r="B21" s="367">
        <f>MINA(B17:B18)</f>
        <v>29</v>
      </c>
      <c r="C21" s="367">
        <f t="shared" ref="C21:M21" si="1">MINA(C17:C18)</f>
        <v>49</v>
      </c>
      <c r="D21" s="367">
        <f t="shared" si="1"/>
        <v>160</v>
      </c>
      <c r="E21" s="367">
        <f t="shared" si="1"/>
        <v>23</v>
      </c>
      <c r="F21" s="367">
        <f t="shared" si="1"/>
        <v>0.3</v>
      </c>
      <c r="G21" s="367">
        <f t="shared" si="1"/>
        <v>0.04</v>
      </c>
      <c r="H21" s="367">
        <f t="shared" si="1"/>
        <v>0.02</v>
      </c>
      <c r="I21" s="367">
        <f t="shared" si="1"/>
        <v>1.3</v>
      </c>
      <c r="J21" s="367">
        <f t="shared" si="1"/>
        <v>3.6</v>
      </c>
      <c r="K21" s="367">
        <f t="shared" si="1"/>
        <v>29.1</v>
      </c>
      <c r="L21" s="367">
        <f t="shared" si="1"/>
        <v>17</v>
      </c>
      <c r="M21" s="367">
        <f t="shared" si="1"/>
        <v>11</v>
      </c>
      <c r="N21" s="367"/>
      <c r="O21" s="432"/>
      <c r="P21" s="312"/>
      <c r="Q21" s="312"/>
      <c r="R21" s="679">
        <v>2017</v>
      </c>
    </row>
    <row r="22" spans="1:18" x14ac:dyDescent="0.25">
      <c r="A22" s="372" t="s">
        <v>152</v>
      </c>
      <c r="B22" s="367">
        <f>AVERAGEA(B17:B18)</f>
        <v>29</v>
      </c>
      <c r="C22" s="367">
        <f t="shared" ref="C22:M22" si="2">AVERAGEA(C17:C18)</f>
        <v>49</v>
      </c>
      <c r="D22" s="367">
        <f t="shared" si="2"/>
        <v>160</v>
      </c>
      <c r="E22" s="367">
        <f t="shared" si="2"/>
        <v>23</v>
      </c>
      <c r="F22" s="367">
        <f t="shared" si="2"/>
        <v>0.95000000000000007</v>
      </c>
      <c r="G22" s="367">
        <f t="shared" si="2"/>
        <v>4.4999999999999998E-2</v>
      </c>
      <c r="H22" s="367">
        <f t="shared" si="2"/>
        <v>6.0000000000000005E-2</v>
      </c>
      <c r="I22" s="367">
        <f t="shared" si="2"/>
        <v>1.3</v>
      </c>
      <c r="J22" s="367">
        <f t="shared" si="2"/>
        <v>4.3</v>
      </c>
      <c r="K22" s="367">
        <f t="shared" si="2"/>
        <v>29.15</v>
      </c>
      <c r="L22" s="367">
        <f t="shared" si="2"/>
        <v>17</v>
      </c>
      <c r="M22" s="367">
        <f t="shared" si="2"/>
        <v>11</v>
      </c>
      <c r="N22" s="367"/>
      <c r="O22" s="432"/>
      <c r="P22" s="312"/>
      <c r="Q22" s="312"/>
      <c r="R22" s="679">
        <v>2017</v>
      </c>
    </row>
    <row r="23" spans="1:18" ht="15.75" thickBot="1" x14ac:dyDescent="0.3">
      <c r="A23" s="381" t="s">
        <v>153</v>
      </c>
      <c r="B23" s="386">
        <f>MAXA(B17:B18)</f>
        <v>29</v>
      </c>
      <c r="C23" s="386">
        <f t="shared" ref="C23:M23" si="3">MAXA(C17:C18)</f>
        <v>49</v>
      </c>
      <c r="D23" s="386">
        <f t="shared" si="3"/>
        <v>160</v>
      </c>
      <c r="E23" s="386">
        <f t="shared" si="3"/>
        <v>23</v>
      </c>
      <c r="F23" s="386">
        <f t="shared" si="3"/>
        <v>1.6</v>
      </c>
      <c r="G23" s="386">
        <f t="shared" si="3"/>
        <v>0.05</v>
      </c>
      <c r="H23" s="386">
        <f t="shared" si="3"/>
        <v>0.1</v>
      </c>
      <c r="I23" s="386">
        <f t="shared" si="3"/>
        <v>1.3</v>
      </c>
      <c r="J23" s="386">
        <f t="shared" si="3"/>
        <v>5</v>
      </c>
      <c r="K23" s="386">
        <f t="shared" si="3"/>
        <v>29.2</v>
      </c>
      <c r="L23" s="386">
        <f t="shared" si="3"/>
        <v>17</v>
      </c>
      <c r="M23" s="386">
        <f t="shared" si="3"/>
        <v>11</v>
      </c>
      <c r="N23" s="386"/>
      <c r="O23" s="198"/>
      <c r="P23" s="318"/>
      <c r="Q23" s="318"/>
      <c r="R23" s="680">
        <v>2017</v>
      </c>
    </row>
    <row r="24" spans="1:18" x14ac:dyDescent="0.25">
      <c r="A24" s="314" t="s">
        <v>134</v>
      </c>
      <c r="B24" s="314"/>
      <c r="C24" s="314">
        <v>19</v>
      </c>
      <c r="D24" s="314">
        <v>100</v>
      </c>
      <c r="E24" s="314"/>
      <c r="F24" s="435">
        <v>0.38</v>
      </c>
      <c r="G24" s="435">
        <v>5.2999999999999999E-2</v>
      </c>
      <c r="H24" s="435">
        <v>0.01</v>
      </c>
      <c r="I24" s="435">
        <v>1.3</v>
      </c>
      <c r="J24" s="435">
        <v>4.9000000000000004</v>
      </c>
      <c r="K24" s="435">
        <v>29.1</v>
      </c>
      <c r="L24" s="435">
        <v>16</v>
      </c>
      <c r="M24" s="435">
        <v>10</v>
      </c>
      <c r="N24" s="364"/>
      <c r="O24" s="434">
        <v>43244</v>
      </c>
      <c r="P24" s="314"/>
      <c r="Q24" s="314"/>
      <c r="R24" s="182">
        <v>2019</v>
      </c>
    </row>
    <row r="25" spans="1:18" ht="15.75" thickBot="1" x14ac:dyDescent="0.3">
      <c r="A25" s="366" t="s">
        <v>134</v>
      </c>
      <c r="B25" s="436">
        <v>24</v>
      </c>
      <c r="C25" s="436">
        <v>29</v>
      </c>
      <c r="D25" s="436">
        <v>6</v>
      </c>
      <c r="E25" s="436">
        <v>6.1</v>
      </c>
      <c r="F25" s="436">
        <v>1.3</v>
      </c>
      <c r="G25" s="436">
        <v>7.9000000000000001E-2</v>
      </c>
      <c r="H25" s="436">
        <v>2</v>
      </c>
      <c r="I25" s="436">
        <v>1.3</v>
      </c>
      <c r="J25" s="436">
        <v>5.3</v>
      </c>
      <c r="K25" s="436">
        <v>29.2</v>
      </c>
      <c r="L25" s="436">
        <v>15</v>
      </c>
      <c r="M25" s="436">
        <v>9.8000000000000007</v>
      </c>
      <c r="N25" s="376"/>
      <c r="O25" s="433">
        <v>43390</v>
      </c>
      <c r="P25" s="366"/>
      <c r="Q25" s="366"/>
      <c r="R25" s="397">
        <v>2019</v>
      </c>
    </row>
    <row r="26" spans="1:18" x14ac:dyDescent="0.25">
      <c r="A26" s="380" t="s">
        <v>182</v>
      </c>
      <c r="B26" s="384">
        <v>1</v>
      </c>
      <c r="C26" s="384">
        <v>1</v>
      </c>
      <c r="D26" s="384">
        <v>1</v>
      </c>
      <c r="E26" s="384">
        <v>1</v>
      </c>
      <c r="F26" s="384">
        <v>2</v>
      </c>
      <c r="G26" s="384">
        <v>2</v>
      </c>
      <c r="H26" s="384">
        <v>2</v>
      </c>
      <c r="I26" s="384">
        <v>2</v>
      </c>
      <c r="J26" s="384">
        <v>2</v>
      </c>
      <c r="K26" s="384">
        <v>2</v>
      </c>
      <c r="L26" s="384">
        <v>2</v>
      </c>
      <c r="M26" s="384">
        <v>2</v>
      </c>
      <c r="N26" s="326"/>
      <c r="O26" s="327"/>
      <c r="P26" s="327"/>
      <c r="Q26" s="327"/>
      <c r="R26" s="678">
        <v>2019</v>
      </c>
    </row>
    <row r="27" spans="1:18" x14ac:dyDescent="0.25">
      <c r="A27" s="372" t="s">
        <v>150</v>
      </c>
      <c r="B27" s="367">
        <f>COUNTA(B24:B25)</f>
        <v>1</v>
      </c>
      <c r="C27" s="367">
        <f t="shared" ref="C27:M27" si="4">COUNTA(C24:C25)</f>
        <v>2</v>
      </c>
      <c r="D27" s="367">
        <f t="shared" si="4"/>
        <v>2</v>
      </c>
      <c r="E27" s="367">
        <f t="shared" si="4"/>
        <v>1</v>
      </c>
      <c r="F27" s="367">
        <f t="shared" si="4"/>
        <v>2</v>
      </c>
      <c r="G27" s="367">
        <f t="shared" si="4"/>
        <v>2</v>
      </c>
      <c r="H27" s="367">
        <f t="shared" si="4"/>
        <v>2</v>
      </c>
      <c r="I27" s="367">
        <f t="shared" si="4"/>
        <v>2</v>
      </c>
      <c r="J27" s="367">
        <f t="shared" si="4"/>
        <v>2</v>
      </c>
      <c r="K27" s="367">
        <f t="shared" si="4"/>
        <v>2</v>
      </c>
      <c r="L27" s="367">
        <f t="shared" si="4"/>
        <v>2</v>
      </c>
      <c r="M27" s="367">
        <f t="shared" si="4"/>
        <v>2</v>
      </c>
      <c r="N27" s="367"/>
      <c r="O27" s="432"/>
      <c r="P27" s="312"/>
      <c r="Q27" s="312"/>
      <c r="R27" s="679">
        <v>2019</v>
      </c>
    </row>
    <row r="28" spans="1:18" x14ac:dyDescent="0.25">
      <c r="A28" s="372" t="s">
        <v>151</v>
      </c>
      <c r="B28" s="367">
        <f>MINA(B24:B25)</f>
        <v>24</v>
      </c>
      <c r="C28" s="367">
        <f t="shared" ref="C28:M28" si="5">MINA(C24:C25)</f>
        <v>19</v>
      </c>
      <c r="D28" s="367">
        <f t="shared" si="5"/>
        <v>6</v>
      </c>
      <c r="E28" s="367">
        <f t="shared" si="5"/>
        <v>6.1</v>
      </c>
      <c r="F28" s="367">
        <f t="shared" si="5"/>
        <v>0.38</v>
      </c>
      <c r="G28" s="367">
        <f t="shared" si="5"/>
        <v>5.2999999999999999E-2</v>
      </c>
      <c r="H28" s="367">
        <f t="shared" si="5"/>
        <v>0.01</v>
      </c>
      <c r="I28" s="367">
        <f t="shared" si="5"/>
        <v>1.3</v>
      </c>
      <c r="J28" s="367">
        <f t="shared" si="5"/>
        <v>4.9000000000000004</v>
      </c>
      <c r="K28" s="367">
        <f t="shared" si="5"/>
        <v>29.1</v>
      </c>
      <c r="L28" s="367">
        <f t="shared" si="5"/>
        <v>15</v>
      </c>
      <c r="M28" s="367">
        <f t="shared" si="5"/>
        <v>9.8000000000000007</v>
      </c>
      <c r="N28" s="367"/>
      <c r="O28" s="432"/>
      <c r="P28" s="312"/>
      <c r="Q28" s="312"/>
      <c r="R28" s="679">
        <v>2019</v>
      </c>
    </row>
    <row r="29" spans="1:18" x14ac:dyDescent="0.25">
      <c r="A29" s="372" t="s">
        <v>152</v>
      </c>
      <c r="B29" s="367">
        <f>AVERAGEA(B24:B25)</f>
        <v>24</v>
      </c>
      <c r="C29" s="367">
        <f t="shared" ref="C29:M29" si="6">AVERAGEA(C24:C25)</f>
        <v>24</v>
      </c>
      <c r="D29" s="367">
        <f t="shared" si="6"/>
        <v>53</v>
      </c>
      <c r="E29" s="367">
        <f t="shared" si="6"/>
        <v>6.1</v>
      </c>
      <c r="F29" s="367">
        <f t="shared" si="6"/>
        <v>0.84000000000000008</v>
      </c>
      <c r="G29" s="367">
        <f t="shared" si="6"/>
        <v>6.6000000000000003E-2</v>
      </c>
      <c r="H29" s="367">
        <f t="shared" si="6"/>
        <v>1.0049999999999999</v>
      </c>
      <c r="I29" s="367">
        <f t="shared" si="6"/>
        <v>1.3</v>
      </c>
      <c r="J29" s="367">
        <f t="shared" si="6"/>
        <v>5.0999999999999996</v>
      </c>
      <c r="K29" s="367">
        <f t="shared" si="6"/>
        <v>29.15</v>
      </c>
      <c r="L29" s="367">
        <f t="shared" si="6"/>
        <v>15.5</v>
      </c>
      <c r="M29" s="367">
        <f t="shared" si="6"/>
        <v>9.9</v>
      </c>
      <c r="N29" s="367"/>
      <c r="O29" s="432"/>
      <c r="P29" s="312"/>
      <c r="Q29" s="312"/>
      <c r="R29" s="679">
        <v>2019</v>
      </c>
    </row>
    <row r="30" spans="1:18" ht="15.75" thickBot="1" x14ac:dyDescent="0.3">
      <c r="A30" s="381" t="s">
        <v>153</v>
      </c>
      <c r="B30" s="386">
        <f>MAXA(B24:B25)</f>
        <v>24</v>
      </c>
      <c r="C30" s="386">
        <f t="shared" ref="C30:M30" si="7">MAXA(C24:C25)</f>
        <v>29</v>
      </c>
      <c r="D30" s="386">
        <f t="shared" si="7"/>
        <v>100</v>
      </c>
      <c r="E30" s="386">
        <f t="shared" si="7"/>
        <v>6.1</v>
      </c>
      <c r="F30" s="386">
        <f t="shared" si="7"/>
        <v>1.3</v>
      </c>
      <c r="G30" s="386">
        <f t="shared" si="7"/>
        <v>7.9000000000000001E-2</v>
      </c>
      <c r="H30" s="386">
        <f t="shared" si="7"/>
        <v>2</v>
      </c>
      <c r="I30" s="386">
        <f t="shared" si="7"/>
        <v>1.3</v>
      </c>
      <c r="J30" s="386">
        <f t="shared" si="7"/>
        <v>5.3</v>
      </c>
      <c r="K30" s="386">
        <f t="shared" si="7"/>
        <v>29.2</v>
      </c>
      <c r="L30" s="386">
        <f t="shared" si="7"/>
        <v>16</v>
      </c>
      <c r="M30" s="386">
        <f t="shared" si="7"/>
        <v>10</v>
      </c>
      <c r="N30" s="386"/>
      <c r="O30" s="198"/>
      <c r="P30" s="318"/>
      <c r="Q30" s="318"/>
      <c r="R30" s="680">
        <v>2019</v>
      </c>
    </row>
    <row r="32" spans="1:18" x14ac:dyDescent="0.25">
      <c r="A32" s="374" t="s">
        <v>233</v>
      </c>
    </row>
  </sheetData>
  <hyperlinks>
    <hyperlink ref="B4" r:id="rId1" display="http://www.epa.nsw.gov.au/prpoeoapp/ViewPOEOLicence.aspx?DOCID=110819&amp;SYSUID=1&amp;LICID=1027"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2"/>
  <sheetViews>
    <sheetView workbookViewId="0">
      <pane xSplit="1" ySplit="9" topLeftCell="B10" activePane="bottomRight" state="frozen"/>
      <selection activeCell="B160" sqref="B160:F163"/>
      <selection pane="topRight" activeCell="B160" sqref="B160:F163"/>
      <selection pane="bottomLeft" activeCell="B160" sqref="B160:F163"/>
      <selection pane="bottomRight" activeCell="A12" sqref="A12"/>
    </sheetView>
  </sheetViews>
  <sheetFormatPr defaultRowHeight="15" x14ac:dyDescent="0.25"/>
  <cols>
    <col min="1" max="1" width="28.5703125" customWidth="1"/>
    <col min="2" max="2" width="12.7109375" customWidth="1"/>
    <col min="3" max="3" width="12.5703125" customWidth="1"/>
    <col min="5" max="5" width="13.7109375" customWidth="1"/>
    <col min="7" max="7" width="15.28515625" customWidth="1"/>
    <col min="9" max="9" width="14.42578125" customWidth="1"/>
    <col min="11" max="11" width="16.140625" customWidth="1"/>
    <col min="13" max="13" width="17.140625" customWidth="1"/>
    <col min="17" max="17" width="18" bestFit="1" customWidth="1"/>
  </cols>
  <sheetData>
    <row r="1" spans="1:18" x14ac:dyDescent="0.25">
      <c r="A1" s="406" t="s">
        <v>0</v>
      </c>
      <c r="B1" s="417">
        <v>1027</v>
      </c>
      <c r="C1" t="s">
        <v>190</v>
      </c>
    </row>
    <row r="2" spans="1:18" x14ac:dyDescent="0.25">
      <c r="A2" s="406" t="s">
        <v>1</v>
      </c>
      <c r="B2" t="s">
        <v>109</v>
      </c>
    </row>
    <row r="3" spans="1:18" x14ac:dyDescent="0.25">
      <c r="A3" s="406" t="s">
        <v>2</v>
      </c>
      <c r="B3" t="s">
        <v>28</v>
      </c>
    </row>
    <row r="4" spans="1:18" x14ac:dyDescent="0.25">
      <c r="A4" s="406" t="s">
        <v>3</v>
      </c>
      <c r="B4" s="1" t="s">
        <v>211</v>
      </c>
    </row>
    <row r="5" spans="1:18" x14ac:dyDescent="0.25">
      <c r="A5" s="406" t="s">
        <v>154</v>
      </c>
      <c r="B5" s="411" t="s">
        <v>158</v>
      </c>
    </row>
    <row r="6" spans="1:18" x14ac:dyDescent="0.25">
      <c r="A6" s="2" t="s">
        <v>155</v>
      </c>
      <c r="B6" s="411" t="s">
        <v>166</v>
      </c>
    </row>
    <row r="7" spans="1:18" ht="15.75" thickBot="1" x14ac:dyDescent="0.3">
      <c r="A7" s="2" t="s">
        <v>156</v>
      </c>
      <c r="B7" s="44" t="s">
        <v>46</v>
      </c>
      <c r="C7" s="44" t="s">
        <v>46</v>
      </c>
      <c r="D7" s="44" t="s">
        <v>46</v>
      </c>
      <c r="E7" s="44" t="s">
        <v>46</v>
      </c>
      <c r="F7" s="44" t="s">
        <v>181</v>
      </c>
      <c r="G7" s="44" t="s">
        <v>181</v>
      </c>
      <c r="H7" s="44" t="s">
        <v>181</v>
      </c>
      <c r="I7" s="44" t="s">
        <v>181</v>
      </c>
      <c r="J7" s="44" t="s">
        <v>181</v>
      </c>
      <c r="K7" s="44" t="s">
        <v>181</v>
      </c>
      <c r="L7" s="44" t="s">
        <v>181</v>
      </c>
      <c r="M7" s="44" t="s">
        <v>181</v>
      </c>
    </row>
    <row r="8" spans="1:18" ht="30.75" thickBot="1" x14ac:dyDescent="0.3">
      <c r="A8" s="354" t="s">
        <v>133</v>
      </c>
      <c r="B8" s="430">
        <v>50</v>
      </c>
      <c r="C8" s="430">
        <v>2000</v>
      </c>
      <c r="D8" s="430">
        <v>700</v>
      </c>
      <c r="E8" s="430">
        <v>100</v>
      </c>
      <c r="F8" s="430">
        <v>40</v>
      </c>
      <c r="G8" s="430">
        <v>1</v>
      </c>
      <c r="H8" s="430">
        <v>200</v>
      </c>
      <c r="I8" s="430" t="s">
        <v>26</v>
      </c>
      <c r="J8" s="430" t="s">
        <v>26</v>
      </c>
      <c r="K8" s="430" t="s">
        <v>26</v>
      </c>
      <c r="L8" s="430" t="s">
        <v>26</v>
      </c>
      <c r="M8" s="430" t="s">
        <v>26</v>
      </c>
      <c r="N8" s="407"/>
      <c r="O8" s="401"/>
      <c r="P8" s="401"/>
      <c r="Q8" s="401"/>
      <c r="R8" s="408" t="s">
        <v>175</v>
      </c>
    </row>
    <row r="9" spans="1:18" ht="60" x14ac:dyDescent="0.25">
      <c r="A9" s="307" t="s">
        <v>127</v>
      </c>
      <c r="B9" s="323" t="s">
        <v>137</v>
      </c>
      <c r="C9" s="323" t="s">
        <v>138</v>
      </c>
      <c r="D9" s="323" t="s">
        <v>139</v>
      </c>
      <c r="E9" s="323" t="s">
        <v>140</v>
      </c>
      <c r="F9" s="323" t="s">
        <v>81</v>
      </c>
      <c r="G9" s="323" t="s">
        <v>141</v>
      </c>
      <c r="H9" s="323" t="s">
        <v>142</v>
      </c>
      <c r="I9" s="323" t="s">
        <v>143</v>
      </c>
      <c r="J9" s="323" t="s">
        <v>144</v>
      </c>
      <c r="K9" s="323" t="s">
        <v>145</v>
      </c>
      <c r="L9" s="323" t="s">
        <v>179</v>
      </c>
      <c r="M9" s="412" t="s">
        <v>180</v>
      </c>
      <c r="N9" s="410" t="s">
        <v>174</v>
      </c>
      <c r="O9" s="388" t="s">
        <v>9</v>
      </c>
      <c r="P9" s="388" t="s">
        <v>8</v>
      </c>
      <c r="Q9" s="388" t="s">
        <v>10</v>
      </c>
      <c r="R9" s="409" t="s">
        <v>157</v>
      </c>
    </row>
    <row r="10" spans="1:18" x14ac:dyDescent="0.25">
      <c r="A10" s="312" t="s">
        <v>135</v>
      </c>
      <c r="B10" s="312"/>
      <c r="C10" s="312"/>
      <c r="D10" s="312"/>
      <c r="E10" s="312"/>
      <c r="F10" s="312"/>
      <c r="G10" s="312"/>
      <c r="H10" s="312"/>
      <c r="I10" s="312"/>
      <c r="J10" s="312"/>
      <c r="K10" s="312"/>
      <c r="L10" s="312"/>
      <c r="M10" s="312"/>
      <c r="N10" s="3"/>
      <c r="O10" s="3"/>
      <c r="P10" s="312"/>
      <c r="Q10" s="312"/>
      <c r="R10" s="312">
        <v>2017</v>
      </c>
    </row>
    <row r="12" spans="1:18" x14ac:dyDescent="0.25">
      <c r="A12" s="374" t="s">
        <v>233</v>
      </c>
    </row>
  </sheetData>
  <hyperlinks>
    <hyperlink ref="B4" r:id="rId1" display="http://www.epa.nsw.gov.au/prpoeoapp/ViewPOEOLicence.aspx?DOCID=110819&amp;SYSUID=1&amp;LICID=1027"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8"/>
  <sheetViews>
    <sheetView workbookViewId="0">
      <pane xSplit="1" ySplit="9" topLeftCell="B10" activePane="bottomRight" state="frozen"/>
      <selection activeCell="B160" sqref="B160:F163"/>
      <selection pane="topRight" activeCell="B160" sqref="B160:F163"/>
      <selection pane="bottomLeft" activeCell="B160" sqref="B160:F163"/>
      <selection pane="bottomRight" activeCell="L25" sqref="L25"/>
    </sheetView>
  </sheetViews>
  <sheetFormatPr defaultRowHeight="15" x14ac:dyDescent="0.25"/>
  <cols>
    <col min="1" max="1" width="28.5703125" customWidth="1"/>
    <col min="2" max="2" width="13.7109375" customWidth="1"/>
    <col min="5" max="5" width="12" customWidth="1"/>
    <col min="6" max="6" width="9.7109375" customWidth="1"/>
    <col min="7" max="7" width="17.5703125" customWidth="1"/>
    <col min="11" max="11" width="16" customWidth="1"/>
    <col min="13" max="13" width="15.85546875" customWidth="1"/>
    <col min="14" max="14" width="13.5703125" customWidth="1"/>
    <col min="15" max="15" width="10.5703125" bestFit="1" customWidth="1"/>
    <col min="16" max="16" width="10.42578125" bestFit="1" customWidth="1"/>
    <col min="17" max="17" width="11" hidden="1" customWidth="1"/>
  </cols>
  <sheetData>
    <row r="1" spans="1:18" x14ac:dyDescent="0.25">
      <c r="A1" s="406" t="s">
        <v>0</v>
      </c>
      <c r="B1" s="417">
        <v>1027</v>
      </c>
      <c r="C1" t="s">
        <v>190</v>
      </c>
    </row>
    <row r="2" spans="1:18" x14ac:dyDescent="0.25">
      <c r="A2" s="406" t="s">
        <v>1</v>
      </c>
      <c r="B2" t="s">
        <v>109</v>
      </c>
    </row>
    <row r="3" spans="1:18" x14ac:dyDescent="0.25">
      <c r="A3" s="406" t="s">
        <v>2</v>
      </c>
      <c r="B3" t="s">
        <v>28</v>
      </c>
    </row>
    <row r="4" spans="1:18" x14ac:dyDescent="0.25">
      <c r="A4" s="406" t="s">
        <v>3</v>
      </c>
      <c r="B4" s="1" t="s">
        <v>211</v>
      </c>
    </row>
    <row r="5" spans="1:18" x14ac:dyDescent="0.25">
      <c r="A5" s="406" t="s">
        <v>154</v>
      </c>
      <c r="B5" s="411" t="s">
        <v>158</v>
      </c>
    </row>
    <row r="6" spans="1:18" x14ac:dyDescent="0.25">
      <c r="A6" s="2" t="s">
        <v>155</v>
      </c>
      <c r="B6" s="411" t="s">
        <v>167</v>
      </c>
    </row>
    <row r="7" spans="1:18" ht="15.75" thickBot="1" x14ac:dyDescent="0.3">
      <c r="A7" s="2" t="s">
        <v>156</v>
      </c>
      <c r="B7" t="s">
        <v>46</v>
      </c>
    </row>
    <row r="8" spans="1:18" ht="30" x14ac:dyDescent="0.25">
      <c r="A8" s="420" t="s">
        <v>133</v>
      </c>
      <c r="B8" s="60">
        <v>50</v>
      </c>
      <c r="C8" s="60">
        <v>2000</v>
      </c>
      <c r="D8" s="60">
        <v>700</v>
      </c>
      <c r="E8" s="60">
        <v>100</v>
      </c>
      <c r="F8" s="60">
        <v>40</v>
      </c>
      <c r="G8" s="60">
        <v>1</v>
      </c>
      <c r="H8" s="60">
        <v>200</v>
      </c>
      <c r="I8" s="60" t="s">
        <v>26</v>
      </c>
      <c r="J8" s="60" t="s">
        <v>26</v>
      </c>
      <c r="K8" s="60" t="s">
        <v>26</v>
      </c>
      <c r="L8" s="60" t="s">
        <v>26</v>
      </c>
      <c r="M8" s="60" t="s">
        <v>26</v>
      </c>
      <c r="N8" s="407"/>
      <c r="O8" s="401"/>
      <c r="P8" s="401"/>
      <c r="Q8" s="401"/>
      <c r="R8" s="408" t="s">
        <v>175</v>
      </c>
    </row>
    <row r="9" spans="1:18" ht="60.75" thickBot="1" x14ac:dyDescent="0.3">
      <c r="A9" s="421" t="s">
        <v>127</v>
      </c>
      <c r="B9" s="423" t="s">
        <v>137</v>
      </c>
      <c r="C9" s="423" t="s">
        <v>138</v>
      </c>
      <c r="D9" s="423" t="s">
        <v>139</v>
      </c>
      <c r="E9" s="423" t="s">
        <v>140</v>
      </c>
      <c r="F9" s="423" t="s">
        <v>81</v>
      </c>
      <c r="G9" s="423" t="s">
        <v>141</v>
      </c>
      <c r="H9" s="423" t="s">
        <v>142</v>
      </c>
      <c r="I9" s="423" t="s">
        <v>143</v>
      </c>
      <c r="J9" s="423" t="s">
        <v>144</v>
      </c>
      <c r="K9" s="423" t="s">
        <v>212</v>
      </c>
      <c r="L9" s="423" t="s">
        <v>179</v>
      </c>
      <c r="M9" s="423" t="s">
        <v>180</v>
      </c>
      <c r="N9" s="422" t="s">
        <v>174</v>
      </c>
      <c r="O9" s="423" t="s">
        <v>9</v>
      </c>
      <c r="P9" s="423" t="s">
        <v>8</v>
      </c>
      <c r="Q9" s="423" t="s">
        <v>10</v>
      </c>
      <c r="R9" s="424" t="s">
        <v>157</v>
      </c>
    </row>
    <row r="10" spans="1:18" x14ac:dyDescent="0.25">
      <c r="A10" s="314" t="s">
        <v>136</v>
      </c>
      <c r="B10" s="330">
        <v>7.1</v>
      </c>
      <c r="C10" s="330">
        <v>42</v>
      </c>
      <c r="D10" s="330">
        <v>82</v>
      </c>
      <c r="E10" s="330">
        <v>18</v>
      </c>
      <c r="F10" s="330">
        <v>0.53</v>
      </c>
      <c r="G10" s="330">
        <v>1.6E-2</v>
      </c>
      <c r="H10" s="330">
        <v>6.7000000000000004E-2</v>
      </c>
      <c r="I10" s="654">
        <v>1.3</v>
      </c>
      <c r="J10" s="657">
        <v>3.4</v>
      </c>
      <c r="K10" s="330">
        <v>29.1</v>
      </c>
      <c r="L10" s="330">
        <v>12</v>
      </c>
      <c r="M10" s="330">
        <v>18</v>
      </c>
      <c r="N10" s="182"/>
      <c r="O10" s="439">
        <v>42349</v>
      </c>
      <c r="P10" s="439">
        <v>42377</v>
      </c>
      <c r="Q10" s="439"/>
      <c r="R10" s="182">
        <v>2016</v>
      </c>
    </row>
    <row r="11" spans="1:18" x14ac:dyDescent="0.25">
      <c r="A11" s="312" t="s">
        <v>136</v>
      </c>
      <c r="B11" s="363">
        <v>22</v>
      </c>
      <c r="C11" s="363">
        <v>34</v>
      </c>
      <c r="D11" s="363">
        <v>48</v>
      </c>
      <c r="E11" s="363">
        <v>20</v>
      </c>
      <c r="F11" s="363">
        <v>0.23</v>
      </c>
      <c r="G11" s="363">
        <v>3.2000000000000001E-2</v>
      </c>
      <c r="H11" s="363">
        <v>0.01</v>
      </c>
      <c r="I11" s="655">
        <v>1.3</v>
      </c>
      <c r="J11" s="573">
        <v>2.7</v>
      </c>
      <c r="K11" s="363">
        <v>29.1</v>
      </c>
      <c r="L11" s="363">
        <v>13</v>
      </c>
      <c r="M11" s="363">
        <v>19</v>
      </c>
      <c r="N11" s="3"/>
      <c r="O11" s="437">
        <v>42681</v>
      </c>
      <c r="P11" s="438"/>
      <c r="Q11" s="438"/>
      <c r="R11" s="3">
        <v>2017</v>
      </c>
    </row>
    <row r="12" spans="1:18" x14ac:dyDescent="0.25">
      <c r="A12" s="312" t="s">
        <v>136</v>
      </c>
      <c r="B12" s="312"/>
      <c r="C12" s="312"/>
      <c r="D12" s="312"/>
      <c r="E12" s="312"/>
      <c r="F12" s="312"/>
      <c r="G12" s="312"/>
      <c r="H12" s="312"/>
      <c r="I12" s="656"/>
      <c r="J12" s="548"/>
      <c r="K12" s="312"/>
      <c r="L12" s="312"/>
      <c r="M12" s="312"/>
      <c r="N12" s="312"/>
      <c r="O12" s="438"/>
      <c r="P12" s="438"/>
      <c r="Q12" s="3"/>
      <c r="R12" s="3">
        <v>2018</v>
      </c>
    </row>
    <row r="13" spans="1:18" x14ac:dyDescent="0.25">
      <c r="A13" s="312" t="s">
        <v>136</v>
      </c>
      <c r="B13" s="312">
        <v>27</v>
      </c>
      <c r="C13" s="312">
        <v>64</v>
      </c>
      <c r="D13" s="312">
        <v>230</v>
      </c>
      <c r="E13" s="312">
        <v>19</v>
      </c>
      <c r="F13" s="312">
        <v>3.8</v>
      </c>
      <c r="G13" s="312" t="s">
        <v>213</v>
      </c>
      <c r="H13" s="312">
        <v>0.27</v>
      </c>
      <c r="I13" s="656">
        <v>1.31</v>
      </c>
      <c r="J13" s="548">
        <v>6</v>
      </c>
      <c r="K13" s="312">
        <v>29.3</v>
      </c>
      <c r="L13" s="312">
        <v>12</v>
      </c>
      <c r="M13" s="312">
        <v>16</v>
      </c>
      <c r="N13" s="312"/>
      <c r="O13" s="438">
        <v>43377</v>
      </c>
      <c r="P13" s="438">
        <v>43406</v>
      </c>
      <c r="Q13" s="3"/>
      <c r="R13" s="3">
        <v>2019</v>
      </c>
    </row>
    <row r="14" spans="1:18" x14ac:dyDescent="0.25">
      <c r="A14" s="312" t="s">
        <v>136</v>
      </c>
      <c r="B14" s="312">
        <v>19</v>
      </c>
      <c r="C14" s="312">
        <v>26</v>
      </c>
      <c r="D14" s="312">
        <v>7.2</v>
      </c>
      <c r="E14" s="312">
        <v>9.1</v>
      </c>
      <c r="F14" s="312" t="s">
        <v>227</v>
      </c>
      <c r="G14" s="312" t="s">
        <v>228</v>
      </c>
      <c r="H14" s="312">
        <v>4.1000000000000002E-2</v>
      </c>
      <c r="I14" s="656">
        <v>1.3</v>
      </c>
      <c r="J14" s="548">
        <v>3.8</v>
      </c>
      <c r="K14" s="312">
        <v>29.1</v>
      </c>
      <c r="L14" s="312">
        <v>13</v>
      </c>
      <c r="M14" s="312">
        <v>18</v>
      </c>
      <c r="N14" s="312"/>
      <c r="O14" s="438">
        <v>43747</v>
      </c>
      <c r="P14" s="438">
        <v>43770</v>
      </c>
      <c r="Q14" s="312"/>
      <c r="R14" s="312">
        <v>2020</v>
      </c>
    </row>
    <row r="15" spans="1:18" x14ac:dyDescent="0.25">
      <c r="A15" s="312" t="s">
        <v>136</v>
      </c>
      <c r="B15" s="312">
        <v>13</v>
      </c>
      <c r="C15" s="312">
        <v>30</v>
      </c>
      <c r="D15" s="312">
        <v>60</v>
      </c>
      <c r="E15" s="312">
        <v>12</v>
      </c>
      <c r="F15" s="312">
        <v>1.4</v>
      </c>
      <c r="G15" s="312">
        <v>6.4000000000000001E-2</v>
      </c>
      <c r="H15" s="312">
        <v>0.04</v>
      </c>
      <c r="I15" s="656">
        <v>1.31</v>
      </c>
      <c r="J15" s="548">
        <v>4.0999999999999996</v>
      </c>
      <c r="K15" s="312">
        <v>29.2</v>
      </c>
      <c r="L15" s="312">
        <v>13</v>
      </c>
      <c r="M15" s="312">
        <v>19</v>
      </c>
      <c r="N15" s="312"/>
      <c r="O15" s="438">
        <v>44124</v>
      </c>
      <c r="P15" s="438">
        <v>44169</v>
      </c>
      <c r="Q15" s="438">
        <v>44718</v>
      </c>
      <c r="R15" s="312">
        <v>2021</v>
      </c>
    </row>
    <row r="16" spans="1:18" x14ac:dyDescent="0.25">
      <c r="A16" s="312" t="s">
        <v>136</v>
      </c>
      <c r="B16" s="312">
        <v>18</v>
      </c>
      <c r="C16" s="312">
        <v>35</v>
      </c>
      <c r="D16" s="312">
        <v>6</v>
      </c>
      <c r="E16" s="312">
        <v>6.4</v>
      </c>
      <c r="F16" s="312">
        <v>0.2</v>
      </c>
      <c r="G16" s="312">
        <v>0.1</v>
      </c>
      <c r="H16" s="312">
        <v>2.5000000000000001E-2</v>
      </c>
      <c r="I16" s="656">
        <v>1.3</v>
      </c>
      <c r="J16" s="548">
        <v>5.2</v>
      </c>
      <c r="K16" s="312">
        <v>29.2</v>
      </c>
      <c r="L16" s="312">
        <v>12</v>
      </c>
      <c r="M16" s="312">
        <v>18</v>
      </c>
      <c r="N16" s="312"/>
      <c r="O16" s="438">
        <v>44491</v>
      </c>
      <c r="P16" s="438">
        <v>44529</v>
      </c>
      <c r="Q16" s="438">
        <v>44718</v>
      </c>
      <c r="R16" s="312">
        <v>2022</v>
      </c>
    </row>
    <row r="17" spans="1:18" x14ac:dyDescent="0.25">
      <c r="A17" s="312" t="s">
        <v>136</v>
      </c>
      <c r="B17" s="312">
        <v>13</v>
      </c>
      <c r="C17" s="312">
        <v>38</v>
      </c>
      <c r="D17" s="312">
        <v>65</v>
      </c>
      <c r="E17" s="312">
        <v>16</v>
      </c>
      <c r="F17" s="312">
        <v>0.67</v>
      </c>
      <c r="G17" s="312">
        <v>0.17</v>
      </c>
      <c r="H17" s="312">
        <v>1.1000000000000001</v>
      </c>
      <c r="I17" s="656">
        <v>1.3</v>
      </c>
      <c r="J17" s="548">
        <v>5.7</v>
      </c>
      <c r="K17" s="312">
        <v>29.2</v>
      </c>
      <c r="L17" s="312">
        <v>11</v>
      </c>
      <c r="M17" s="312">
        <v>16</v>
      </c>
      <c r="N17" s="312"/>
      <c r="O17" s="438">
        <v>44852</v>
      </c>
      <c r="P17" s="438">
        <v>44904</v>
      </c>
      <c r="Q17" s="438"/>
      <c r="R17" s="312">
        <v>2023</v>
      </c>
    </row>
    <row r="18" spans="1:18" x14ac:dyDescent="0.25">
      <c r="A18" s="312" t="s">
        <v>136</v>
      </c>
      <c r="B18" s="312">
        <v>29</v>
      </c>
      <c r="C18" s="312"/>
      <c r="D18" s="312"/>
      <c r="E18" s="312"/>
      <c r="F18" s="312"/>
      <c r="G18" s="312"/>
      <c r="H18" s="312"/>
      <c r="I18" s="656"/>
      <c r="J18" s="548"/>
      <c r="K18" s="312"/>
      <c r="L18" s="312"/>
      <c r="M18" s="312"/>
      <c r="N18" s="312"/>
      <c r="O18" s="438"/>
      <c r="P18" s="438"/>
      <c r="Q18" s="438"/>
      <c r="R18" s="312"/>
    </row>
  </sheetData>
  <phoneticPr fontId="31" type="noConversion"/>
  <conditionalFormatting sqref="B15:B18">
    <cfRule type="cellIs" dxfId="8" priority="7" operator="greaterThan">
      <formula>50</formula>
    </cfRule>
  </conditionalFormatting>
  <conditionalFormatting sqref="C15:C18">
    <cfRule type="cellIs" dxfId="7" priority="6" operator="greaterThan">
      <formula>2000</formula>
    </cfRule>
  </conditionalFormatting>
  <conditionalFormatting sqref="D15:D18">
    <cfRule type="cellIs" dxfId="6" priority="5" operator="greaterThan">
      <formula>700</formula>
    </cfRule>
  </conditionalFormatting>
  <conditionalFormatting sqref="E15:E18">
    <cfRule type="cellIs" dxfId="5" priority="4" operator="greaterThan">
      <formula>100</formula>
    </cfRule>
  </conditionalFormatting>
  <conditionalFormatting sqref="F15:F18">
    <cfRule type="cellIs" dxfId="4" priority="3" operator="greaterThan">
      <formula>40</formula>
    </cfRule>
  </conditionalFormatting>
  <conditionalFormatting sqref="G15:G18">
    <cfRule type="cellIs" dxfId="3" priority="2" operator="greaterThan">
      <formula>1</formula>
    </cfRule>
  </conditionalFormatting>
  <conditionalFormatting sqref="H15:H18">
    <cfRule type="cellIs" dxfId="2" priority="1" operator="greaterThan">
      <formula>200</formula>
    </cfRule>
  </conditionalFormatting>
  <hyperlinks>
    <hyperlink ref="B4" r:id="rId1" display="http://www.epa.nsw.gov.au/prpoeoapp/ViewPOEOLicence.aspx?DOCID=110819&amp;SYSUID=1&amp;LICID=1027"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O465"/>
  <sheetViews>
    <sheetView topLeftCell="A247" zoomScale="85" zoomScaleNormal="85" workbookViewId="0">
      <selection activeCell="C175" sqref="C175"/>
    </sheetView>
  </sheetViews>
  <sheetFormatPr defaultColWidth="9.140625" defaultRowHeight="15" x14ac:dyDescent="0.25"/>
  <cols>
    <col min="1" max="1" width="20.28515625" customWidth="1"/>
    <col min="2" max="2" width="17.42578125" customWidth="1"/>
    <col min="3" max="3" width="10.5703125" customWidth="1"/>
    <col min="4" max="4" width="22" customWidth="1"/>
    <col min="5" max="5" width="8.85546875" customWidth="1"/>
    <col min="6" max="6" width="10.140625" customWidth="1"/>
    <col min="7" max="7" width="11.5703125" customWidth="1"/>
    <col min="8" max="8" width="10.7109375" customWidth="1"/>
    <col min="9" max="9" width="10.42578125" customWidth="1"/>
    <col min="10" max="10" width="12.140625" customWidth="1"/>
    <col min="11" max="11" width="12.42578125" customWidth="1"/>
    <col min="12" max="12" width="10.140625" customWidth="1"/>
    <col min="13" max="13" width="9.7109375" customWidth="1"/>
    <col min="14" max="14" width="10.5703125" customWidth="1"/>
    <col min="15" max="15" width="29.7109375" customWidth="1"/>
  </cols>
  <sheetData>
    <row r="1" spans="1:15" x14ac:dyDescent="0.25">
      <c r="A1" s="2" t="s">
        <v>0</v>
      </c>
      <c r="B1" t="s">
        <v>27</v>
      </c>
      <c r="J1" t="s">
        <v>41</v>
      </c>
    </row>
    <row r="2" spans="1:15" x14ac:dyDescent="0.25">
      <c r="A2" s="2" t="s">
        <v>1</v>
      </c>
      <c r="B2" t="s">
        <v>109</v>
      </c>
      <c r="J2" t="s">
        <v>38</v>
      </c>
    </row>
    <row r="3" spans="1:15" x14ac:dyDescent="0.25">
      <c r="A3" s="2" t="s">
        <v>2</v>
      </c>
      <c r="B3" t="s">
        <v>28</v>
      </c>
    </row>
    <row r="4" spans="1:15" x14ac:dyDescent="0.25">
      <c r="A4" s="2" t="s">
        <v>3</v>
      </c>
      <c r="B4" s="1" t="s">
        <v>110</v>
      </c>
      <c r="J4" t="s">
        <v>42</v>
      </c>
    </row>
    <row r="6" spans="1:15" ht="15.75" thickBot="1" x14ac:dyDescent="0.3">
      <c r="K6" t="s">
        <v>12</v>
      </c>
      <c r="N6" t="s">
        <v>23</v>
      </c>
    </row>
    <row r="7" spans="1:15" ht="35.25" customHeight="1" x14ac:dyDescent="0.25">
      <c r="A7" s="708" t="s">
        <v>11</v>
      </c>
      <c r="B7" s="714" t="s">
        <v>4</v>
      </c>
      <c r="C7" s="714" t="s">
        <v>5</v>
      </c>
      <c r="D7" s="688" t="s">
        <v>6</v>
      </c>
      <c r="E7" s="714" t="s">
        <v>7</v>
      </c>
      <c r="F7" s="706" t="s">
        <v>19</v>
      </c>
      <c r="G7" s="706" t="s">
        <v>20</v>
      </c>
      <c r="H7" s="688" t="s">
        <v>9</v>
      </c>
      <c r="I7" s="688" t="s">
        <v>8</v>
      </c>
      <c r="J7" s="689" t="s">
        <v>10</v>
      </c>
      <c r="K7" s="712" t="s">
        <v>13</v>
      </c>
      <c r="L7" s="704" t="s">
        <v>14</v>
      </c>
      <c r="M7" s="704" t="s">
        <v>15</v>
      </c>
      <c r="N7" s="704" t="s">
        <v>24</v>
      </c>
      <c r="O7" s="700" t="s">
        <v>25</v>
      </c>
    </row>
    <row r="8" spans="1:15" ht="42.75" customHeight="1" x14ac:dyDescent="0.25">
      <c r="A8" s="709"/>
      <c r="B8" s="715"/>
      <c r="C8" s="715"/>
      <c r="D8" s="710"/>
      <c r="E8" s="715"/>
      <c r="F8" s="707"/>
      <c r="G8" s="707"/>
      <c r="H8" s="710"/>
      <c r="I8" s="710"/>
      <c r="J8" s="711"/>
      <c r="K8" s="713"/>
      <c r="L8" s="705"/>
      <c r="M8" s="705"/>
      <c r="N8" s="705"/>
      <c r="O8" s="701"/>
    </row>
    <row r="9" spans="1:15" x14ac:dyDescent="0.25">
      <c r="A9" s="7" t="s">
        <v>29</v>
      </c>
      <c r="B9" s="6" t="s">
        <v>31</v>
      </c>
      <c r="C9" s="44" t="s">
        <v>16</v>
      </c>
      <c r="D9" s="44" t="s">
        <v>34</v>
      </c>
      <c r="E9" s="200" t="s">
        <v>43</v>
      </c>
      <c r="F9" s="44">
        <v>10</v>
      </c>
      <c r="G9" s="44" t="s">
        <v>21</v>
      </c>
      <c r="H9" s="203">
        <v>42125</v>
      </c>
      <c r="I9" s="203">
        <v>42136</v>
      </c>
      <c r="J9" s="18">
        <v>42158</v>
      </c>
      <c r="K9" s="76"/>
      <c r="L9" s="75"/>
      <c r="M9" s="40"/>
      <c r="N9" s="75"/>
      <c r="O9" s="68"/>
    </row>
    <row r="10" spans="1:15" x14ac:dyDescent="0.25">
      <c r="A10" s="702" t="s">
        <v>30</v>
      </c>
      <c r="B10" s="6" t="s">
        <v>17</v>
      </c>
      <c r="C10" s="44" t="s">
        <v>16</v>
      </c>
      <c r="D10" s="44" t="s">
        <v>34</v>
      </c>
      <c r="E10" s="200">
        <v>10</v>
      </c>
      <c r="F10" s="44" t="s">
        <v>39</v>
      </c>
      <c r="G10" s="44" t="s">
        <v>21</v>
      </c>
      <c r="H10" s="203">
        <v>42125</v>
      </c>
      <c r="I10" s="203">
        <v>42136</v>
      </c>
      <c r="J10" s="18">
        <v>42158</v>
      </c>
      <c r="K10" s="76"/>
      <c r="L10" s="75"/>
      <c r="M10" s="40"/>
      <c r="N10" s="75"/>
      <c r="O10" s="68"/>
    </row>
    <row r="11" spans="1:15" ht="18" customHeight="1" x14ac:dyDescent="0.25">
      <c r="A11" s="702"/>
      <c r="B11" s="6" t="s">
        <v>18</v>
      </c>
      <c r="C11" s="44" t="s">
        <v>18</v>
      </c>
      <c r="D11" s="44" t="s">
        <v>34</v>
      </c>
      <c r="E11" s="204">
        <v>7.08</v>
      </c>
      <c r="F11" s="44" t="s">
        <v>22</v>
      </c>
      <c r="G11" s="44" t="s">
        <v>21</v>
      </c>
      <c r="H11" s="203">
        <v>42125</v>
      </c>
      <c r="I11" s="203">
        <v>42136</v>
      </c>
      <c r="J11" s="18">
        <v>42158</v>
      </c>
      <c r="K11" s="76"/>
      <c r="L11" s="75"/>
      <c r="M11" s="40"/>
      <c r="N11" s="75"/>
      <c r="O11" s="68"/>
    </row>
    <row r="12" spans="1:15" ht="27" customHeight="1" x14ac:dyDescent="0.25">
      <c r="A12" s="703"/>
      <c r="B12" s="6" t="s">
        <v>32</v>
      </c>
      <c r="C12" s="45" t="s">
        <v>33</v>
      </c>
      <c r="D12" s="44" t="s">
        <v>34</v>
      </c>
      <c r="E12" s="204">
        <v>13</v>
      </c>
      <c r="F12" s="44" t="s">
        <v>40</v>
      </c>
      <c r="G12" s="44" t="s">
        <v>21</v>
      </c>
      <c r="H12" s="203">
        <v>42125</v>
      </c>
      <c r="I12" s="203">
        <v>42136</v>
      </c>
      <c r="J12" s="18">
        <v>42158</v>
      </c>
      <c r="K12" s="76"/>
      <c r="L12" s="75"/>
      <c r="M12" s="40"/>
      <c r="N12" s="75"/>
      <c r="O12" s="68"/>
    </row>
    <row r="13" spans="1:15" ht="12.75" customHeight="1" x14ac:dyDescent="0.25">
      <c r="A13" s="703"/>
      <c r="B13" s="6" t="s">
        <v>36</v>
      </c>
      <c r="C13" s="44" t="s">
        <v>37</v>
      </c>
      <c r="D13" s="44" t="s">
        <v>35</v>
      </c>
      <c r="E13" s="200">
        <v>519</v>
      </c>
      <c r="F13" s="44" t="s">
        <v>26</v>
      </c>
      <c r="G13" s="44" t="s">
        <v>26</v>
      </c>
      <c r="H13" s="203">
        <v>42125</v>
      </c>
      <c r="I13" s="203">
        <v>42136</v>
      </c>
      <c r="J13" s="18">
        <v>42158</v>
      </c>
      <c r="K13" s="76"/>
      <c r="L13" s="75"/>
      <c r="M13" s="40"/>
      <c r="N13" s="75"/>
      <c r="O13" s="68"/>
    </row>
    <row r="14" spans="1:15" x14ac:dyDescent="0.25">
      <c r="A14" s="207"/>
      <c r="B14" s="15"/>
      <c r="C14" s="16"/>
      <c r="D14" s="16"/>
      <c r="E14" s="205"/>
      <c r="F14" s="16"/>
      <c r="G14" s="16"/>
      <c r="H14" s="75"/>
      <c r="I14" s="75"/>
      <c r="J14" s="23"/>
      <c r="K14" s="76"/>
      <c r="L14" s="75"/>
      <c r="M14" s="40"/>
      <c r="N14" s="75"/>
      <c r="O14" s="68"/>
    </row>
    <row r="15" spans="1:15" x14ac:dyDescent="0.25">
      <c r="A15" s="4"/>
      <c r="B15" s="6" t="s">
        <v>31</v>
      </c>
      <c r="C15" s="44" t="s">
        <v>16</v>
      </c>
      <c r="D15" s="44" t="s">
        <v>34</v>
      </c>
      <c r="E15" s="200" t="s">
        <v>43</v>
      </c>
      <c r="F15" s="44">
        <v>10</v>
      </c>
      <c r="G15" s="44" t="s">
        <v>21</v>
      </c>
      <c r="H15" s="203">
        <v>42129</v>
      </c>
      <c r="I15" s="203">
        <v>42146</v>
      </c>
      <c r="J15" s="18">
        <v>42158</v>
      </c>
      <c r="K15" s="76"/>
      <c r="L15" s="75"/>
      <c r="M15" s="40"/>
      <c r="N15" s="75"/>
      <c r="O15" s="68"/>
    </row>
    <row r="16" spans="1:15" x14ac:dyDescent="0.25">
      <c r="A16" s="4"/>
      <c r="B16" s="6" t="s">
        <v>17</v>
      </c>
      <c r="C16" s="44" t="s">
        <v>16</v>
      </c>
      <c r="D16" s="44" t="s">
        <v>34</v>
      </c>
      <c r="E16" s="200">
        <v>6</v>
      </c>
      <c r="F16" s="44" t="s">
        <v>39</v>
      </c>
      <c r="G16" s="44" t="s">
        <v>21</v>
      </c>
      <c r="H16" s="203">
        <v>42129</v>
      </c>
      <c r="I16" s="203">
        <v>42146</v>
      </c>
      <c r="J16" s="18">
        <v>42158</v>
      </c>
      <c r="K16" s="76"/>
      <c r="L16" s="75"/>
      <c r="M16" s="40"/>
      <c r="N16" s="75"/>
      <c r="O16" s="68"/>
    </row>
    <row r="17" spans="1:15" x14ac:dyDescent="0.25">
      <c r="A17" s="4"/>
      <c r="B17" s="6" t="s">
        <v>18</v>
      </c>
      <c r="C17" s="44" t="s">
        <v>18</v>
      </c>
      <c r="D17" s="44" t="s">
        <v>34</v>
      </c>
      <c r="E17" s="204">
        <v>7.25</v>
      </c>
      <c r="F17" s="44" t="s">
        <v>22</v>
      </c>
      <c r="G17" s="44" t="s">
        <v>21</v>
      </c>
      <c r="H17" s="203">
        <v>42129</v>
      </c>
      <c r="I17" s="203">
        <v>42146</v>
      </c>
      <c r="J17" s="18">
        <v>42158</v>
      </c>
      <c r="K17" s="76"/>
      <c r="L17" s="75"/>
      <c r="M17" s="40"/>
      <c r="N17" s="75"/>
      <c r="O17" s="68"/>
    </row>
    <row r="18" spans="1:15" ht="15" customHeight="1" x14ac:dyDescent="0.25">
      <c r="A18" s="4"/>
      <c r="B18" s="6" t="s">
        <v>32</v>
      </c>
      <c r="C18" s="45" t="s">
        <v>33</v>
      </c>
      <c r="D18" s="44" t="s">
        <v>34</v>
      </c>
      <c r="E18" s="204">
        <v>7.4</v>
      </c>
      <c r="F18" s="44" t="s">
        <v>40</v>
      </c>
      <c r="G18" s="44" t="s">
        <v>21</v>
      </c>
      <c r="H18" s="203">
        <v>42129</v>
      </c>
      <c r="I18" s="203">
        <v>42146</v>
      </c>
      <c r="J18" s="18">
        <v>42158</v>
      </c>
      <c r="K18" s="76"/>
      <c r="L18" s="75"/>
      <c r="M18" s="40"/>
      <c r="N18" s="75"/>
      <c r="O18" s="68"/>
    </row>
    <row r="19" spans="1:15" x14ac:dyDescent="0.25">
      <c r="A19" s="4"/>
      <c r="B19" s="6" t="s">
        <v>36</v>
      </c>
      <c r="C19" s="44" t="s">
        <v>37</v>
      </c>
      <c r="D19" s="44" t="s">
        <v>35</v>
      </c>
      <c r="E19" s="200">
        <v>501</v>
      </c>
      <c r="F19" s="44" t="s">
        <v>26</v>
      </c>
      <c r="G19" s="44" t="s">
        <v>26</v>
      </c>
      <c r="H19" s="203">
        <v>42129</v>
      </c>
      <c r="I19" s="203">
        <v>42146</v>
      </c>
      <c r="J19" s="18">
        <v>42158</v>
      </c>
      <c r="K19" s="76"/>
      <c r="L19" s="75"/>
      <c r="M19" s="40"/>
      <c r="N19" s="75"/>
      <c r="O19" s="68"/>
    </row>
    <row r="20" spans="1:15" x14ac:dyDescent="0.25">
      <c r="A20" s="14"/>
      <c r="B20" s="15"/>
      <c r="C20" s="16"/>
      <c r="D20" s="16"/>
      <c r="E20" s="205"/>
      <c r="F20" s="16"/>
      <c r="G20" s="16"/>
      <c r="H20" s="75"/>
      <c r="I20" s="75"/>
      <c r="J20" s="23"/>
      <c r="K20" s="76"/>
      <c r="L20" s="75"/>
      <c r="M20" s="40"/>
      <c r="N20" s="75"/>
      <c r="O20" s="68"/>
    </row>
    <row r="21" spans="1:15" x14ac:dyDescent="0.25">
      <c r="A21" s="4"/>
      <c r="B21" s="6" t="s">
        <v>31</v>
      </c>
      <c r="C21" s="44" t="s">
        <v>16</v>
      </c>
      <c r="D21" s="44" t="s">
        <v>34</v>
      </c>
      <c r="E21" s="200" t="s">
        <v>43</v>
      </c>
      <c r="F21" s="44">
        <v>10</v>
      </c>
      <c r="G21" s="44" t="s">
        <v>21</v>
      </c>
      <c r="H21" s="203">
        <v>42131</v>
      </c>
      <c r="I21" s="203">
        <v>42146</v>
      </c>
      <c r="J21" s="18">
        <v>42158</v>
      </c>
      <c r="K21" s="76"/>
      <c r="L21" s="75"/>
      <c r="M21" s="40"/>
      <c r="N21" s="75"/>
      <c r="O21" s="68"/>
    </row>
    <row r="22" spans="1:15" x14ac:dyDescent="0.25">
      <c r="A22" s="4"/>
      <c r="B22" s="6" t="s">
        <v>17</v>
      </c>
      <c r="C22" s="44" t="s">
        <v>16</v>
      </c>
      <c r="D22" s="44" t="s">
        <v>34</v>
      </c>
      <c r="E22" s="200">
        <v>11</v>
      </c>
      <c r="F22" s="44" t="s">
        <v>39</v>
      </c>
      <c r="G22" s="44" t="s">
        <v>21</v>
      </c>
      <c r="H22" s="203">
        <v>42131</v>
      </c>
      <c r="I22" s="203">
        <v>42146</v>
      </c>
      <c r="J22" s="18">
        <v>42158</v>
      </c>
      <c r="K22" s="76"/>
      <c r="L22" s="75"/>
      <c r="M22" s="40"/>
      <c r="N22" s="75"/>
      <c r="O22" s="68"/>
    </row>
    <row r="23" spans="1:15" x14ac:dyDescent="0.25">
      <c r="A23" s="4"/>
      <c r="B23" s="6" t="s">
        <v>18</v>
      </c>
      <c r="C23" s="44" t="s">
        <v>18</v>
      </c>
      <c r="D23" s="44" t="s">
        <v>34</v>
      </c>
      <c r="E23" s="204">
        <v>7.12</v>
      </c>
      <c r="F23" s="44" t="s">
        <v>22</v>
      </c>
      <c r="G23" s="44" t="s">
        <v>21</v>
      </c>
      <c r="H23" s="203">
        <v>42131</v>
      </c>
      <c r="I23" s="203">
        <v>42146</v>
      </c>
      <c r="J23" s="18">
        <v>42158</v>
      </c>
      <c r="K23" s="76"/>
      <c r="L23" s="75"/>
      <c r="M23" s="40"/>
      <c r="N23" s="75"/>
      <c r="O23" s="68"/>
    </row>
    <row r="24" spans="1:15" ht="15" customHeight="1" x14ac:dyDescent="0.25">
      <c r="A24" s="4"/>
      <c r="B24" s="6" t="s">
        <v>32</v>
      </c>
      <c r="C24" s="45" t="s">
        <v>33</v>
      </c>
      <c r="D24" s="44" t="s">
        <v>34</v>
      </c>
      <c r="E24" s="204">
        <v>14</v>
      </c>
      <c r="F24" s="44" t="s">
        <v>40</v>
      </c>
      <c r="G24" s="44" t="s">
        <v>21</v>
      </c>
      <c r="H24" s="203">
        <v>42131</v>
      </c>
      <c r="I24" s="203">
        <v>42146</v>
      </c>
      <c r="J24" s="18">
        <v>42158</v>
      </c>
      <c r="K24" s="76"/>
      <c r="L24" s="75"/>
      <c r="M24" s="40"/>
      <c r="N24" s="75"/>
      <c r="O24" s="68"/>
    </row>
    <row r="25" spans="1:15" x14ac:dyDescent="0.25">
      <c r="A25" s="4"/>
      <c r="B25" s="6" t="s">
        <v>36</v>
      </c>
      <c r="C25" s="44" t="s">
        <v>37</v>
      </c>
      <c r="D25" s="44" t="s">
        <v>35</v>
      </c>
      <c r="E25" s="200">
        <v>520</v>
      </c>
      <c r="F25" s="44" t="s">
        <v>26</v>
      </c>
      <c r="G25" s="44" t="s">
        <v>26</v>
      </c>
      <c r="H25" s="203">
        <v>42131</v>
      </c>
      <c r="I25" s="203">
        <v>42146</v>
      </c>
      <c r="J25" s="18">
        <v>42158</v>
      </c>
      <c r="K25" s="76"/>
      <c r="L25" s="75"/>
      <c r="M25" s="40"/>
      <c r="N25" s="75"/>
      <c r="O25" s="68"/>
    </row>
    <row r="26" spans="1:15" x14ac:dyDescent="0.25">
      <c r="A26" s="14"/>
      <c r="B26" s="15"/>
      <c r="C26" s="25"/>
      <c r="D26" s="25"/>
      <c r="E26" s="205"/>
      <c r="F26" s="25"/>
      <c r="G26" s="25"/>
      <c r="H26" s="206"/>
      <c r="I26" s="206"/>
      <c r="J26" s="17"/>
      <c r="K26" s="76"/>
      <c r="L26" s="75"/>
      <c r="M26" s="40"/>
      <c r="N26" s="75"/>
      <c r="O26" s="68"/>
    </row>
    <row r="27" spans="1:15" x14ac:dyDescent="0.25">
      <c r="A27" s="253"/>
      <c r="B27" s="217" t="s">
        <v>31</v>
      </c>
      <c r="C27" s="219" t="s">
        <v>16</v>
      </c>
      <c r="D27" s="219" t="s">
        <v>34</v>
      </c>
      <c r="E27" s="219" t="s">
        <v>26</v>
      </c>
      <c r="F27" s="219">
        <v>10</v>
      </c>
      <c r="G27" s="219" t="s">
        <v>26</v>
      </c>
      <c r="H27" s="251">
        <v>42132</v>
      </c>
      <c r="I27" s="251"/>
      <c r="J27" s="254"/>
      <c r="K27" s="255"/>
      <c r="L27" s="256"/>
      <c r="M27" s="256"/>
      <c r="N27" s="75"/>
      <c r="O27" s="68"/>
    </row>
    <row r="28" spans="1:15" x14ac:dyDescent="0.25">
      <c r="A28" s="253"/>
      <c r="B28" s="217" t="s">
        <v>17</v>
      </c>
      <c r="C28" s="219" t="s">
        <v>16</v>
      </c>
      <c r="D28" s="219" t="s">
        <v>34</v>
      </c>
      <c r="E28" s="219" t="s">
        <v>26</v>
      </c>
      <c r="F28" s="219" t="s">
        <v>39</v>
      </c>
      <c r="G28" s="219" t="s">
        <v>26</v>
      </c>
      <c r="H28" s="251">
        <v>42132</v>
      </c>
      <c r="I28" s="251"/>
      <c r="J28" s="254"/>
      <c r="K28" s="255"/>
      <c r="L28" s="256"/>
      <c r="M28" s="256"/>
      <c r="N28" s="75"/>
      <c r="O28" s="68"/>
    </row>
    <row r="29" spans="1:15" x14ac:dyDescent="0.25">
      <c r="A29" s="253"/>
      <c r="B29" s="217" t="s">
        <v>18</v>
      </c>
      <c r="C29" s="219" t="s">
        <v>18</v>
      </c>
      <c r="D29" s="219" t="s">
        <v>34</v>
      </c>
      <c r="E29" s="249">
        <v>7</v>
      </c>
      <c r="F29" s="219" t="s">
        <v>22</v>
      </c>
      <c r="G29" s="219" t="s">
        <v>26</v>
      </c>
      <c r="H29" s="251">
        <v>42132</v>
      </c>
      <c r="I29" s="251"/>
      <c r="J29" s="254"/>
      <c r="K29" s="255"/>
      <c r="L29" s="256"/>
      <c r="M29" s="256"/>
      <c r="N29" s="75"/>
      <c r="O29" s="68"/>
    </row>
    <row r="30" spans="1:15" ht="36.75" x14ac:dyDescent="0.25">
      <c r="A30" s="253"/>
      <c r="B30" s="217" t="s">
        <v>32</v>
      </c>
      <c r="C30" s="227" t="s">
        <v>33</v>
      </c>
      <c r="D30" s="219" t="s">
        <v>34</v>
      </c>
      <c r="E30" s="219" t="s">
        <v>26</v>
      </c>
      <c r="F30" s="219" t="s">
        <v>40</v>
      </c>
      <c r="G30" s="219" t="s">
        <v>26</v>
      </c>
      <c r="H30" s="251">
        <v>42132</v>
      </c>
      <c r="I30" s="251"/>
      <c r="J30" s="254"/>
      <c r="K30" s="255"/>
      <c r="L30" s="256"/>
      <c r="M30" s="256"/>
      <c r="N30" s="75"/>
      <c r="O30" s="68"/>
    </row>
    <row r="31" spans="1:15" x14ac:dyDescent="0.25">
      <c r="A31" s="253"/>
      <c r="B31" s="217" t="s">
        <v>36</v>
      </c>
      <c r="C31" s="219" t="s">
        <v>37</v>
      </c>
      <c r="D31" s="219" t="s">
        <v>35</v>
      </c>
      <c r="E31" s="219" t="s">
        <v>26</v>
      </c>
      <c r="F31" s="219" t="s">
        <v>26</v>
      </c>
      <c r="G31" s="219" t="s">
        <v>26</v>
      </c>
      <c r="H31" s="251">
        <v>42132</v>
      </c>
      <c r="I31" s="251"/>
      <c r="J31" s="254"/>
      <c r="K31" s="255"/>
      <c r="L31" s="256"/>
      <c r="M31" s="256"/>
      <c r="N31" s="75"/>
      <c r="O31" s="68"/>
    </row>
    <row r="32" spans="1:15" x14ac:dyDescent="0.25">
      <c r="A32" s="14"/>
      <c r="B32" s="15"/>
      <c r="C32" s="16"/>
      <c r="D32" s="16"/>
      <c r="E32" s="205"/>
      <c r="F32" s="16"/>
      <c r="G32" s="16"/>
      <c r="H32" s="75"/>
      <c r="I32" s="75"/>
      <c r="J32" s="23"/>
      <c r="K32" s="76"/>
      <c r="L32" s="75"/>
      <c r="M32" s="40"/>
      <c r="N32" s="75"/>
      <c r="O32" s="68"/>
    </row>
    <row r="33" spans="1:15" x14ac:dyDescent="0.25">
      <c r="A33" s="4"/>
      <c r="B33" s="6" t="s">
        <v>31</v>
      </c>
      <c r="C33" s="44" t="s">
        <v>16</v>
      </c>
      <c r="D33" s="44" t="s">
        <v>34</v>
      </c>
      <c r="E33" s="200" t="s">
        <v>43</v>
      </c>
      <c r="F33" s="44">
        <v>10</v>
      </c>
      <c r="G33" s="44" t="s">
        <v>21</v>
      </c>
      <c r="H33" s="203">
        <v>42146</v>
      </c>
      <c r="I33" s="203">
        <v>42170</v>
      </c>
      <c r="J33" s="18">
        <v>42191</v>
      </c>
      <c r="K33" s="76"/>
      <c r="L33" s="75"/>
      <c r="M33" s="40"/>
      <c r="N33" s="75"/>
      <c r="O33" s="68"/>
    </row>
    <row r="34" spans="1:15" x14ac:dyDescent="0.25">
      <c r="A34" s="4"/>
      <c r="B34" s="6" t="s">
        <v>17</v>
      </c>
      <c r="C34" s="44" t="s">
        <v>16</v>
      </c>
      <c r="D34" s="44" t="s">
        <v>34</v>
      </c>
      <c r="E34" s="200">
        <v>23</v>
      </c>
      <c r="F34" s="44" t="s">
        <v>39</v>
      </c>
      <c r="G34" s="44" t="s">
        <v>21</v>
      </c>
      <c r="H34" s="203">
        <v>42146</v>
      </c>
      <c r="I34" s="203">
        <v>42170</v>
      </c>
      <c r="J34" s="18">
        <v>42191</v>
      </c>
      <c r="K34" s="76"/>
      <c r="L34" s="75"/>
      <c r="M34" s="40"/>
      <c r="N34" s="75"/>
      <c r="O34" s="68"/>
    </row>
    <row r="35" spans="1:15" x14ac:dyDescent="0.25">
      <c r="A35" s="4"/>
      <c r="B35" s="6" t="s">
        <v>18</v>
      </c>
      <c r="C35" s="44" t="s">
        <v>18</v>
      </c>
      <c r="D35" s="44" t="s">
        <v>34</v>
      </c>
      <c r="E35" s="204">
        <v>6.61</v>
      </c>
      <c r="F35" s="44" t="s">
        <v>22</v>
      </c>
      <c r="G35" s="44" t="s">
        <v>21</v>
      </c>
      <c r="H35" s="203">
        <v>42146</v>
      </c>
      <c r="I35" s="203">
        <v>42170</v>
      </c>
      <c r="J35" s="18">
        <v>42191</v>
      </c>
      <c r="K35" s="76"/>
      <c r="L35" s="75"/>
      <c r="M35" s="40"/>
      <c r="N35" s="75"/>
      <c r="O35" s="68"/>
    </row>
    <row r="36" spans="1:15" ht="15" customHeight="1" x14ac:dyDescent="0.25">
      <c r="A36" s="4"/>
      <c r="B36" s="6" t="s">
        <v>32</v>
      </c>
      <c r="C36" s="45" t="s">
        <v>33</v>
      </c>
      <c r="D36" s="44" t="s">
        <v>34</v>
      </c>
      <c r="E36" s="204">
        <v>26</v>
      </c>
      <c r="F36" s="44" t="s">
        <v>40</v>
      </c>
      <c r="G36" s="44" t="s">
        <v>21</v>
      </c>
      <c r="H36" s="203">
        <v>42146</v>
      </c>
      <c r="I36" s="203">
        <v>42170</v>
      </c>
      <c r="J36" s="18">
        <v>42191</v>
      </c>
      <c r="K36" s="76"/>
      <c r="L36" s="75"/>
      <c r="M36" s="40"/>
      <c r="N36" s="75"/>
      <c r="O36" s="68"/>
    </row>
    <row r="37" spans="1:15" x14ac:dyDescent="0.25">
      <c r="A37" s="4"/>
      <c r="B37" s="6" t="s">
        <v>36</v>
      </c>
      <c r="C37" s="44" t="s">
        <v>37</v>
      </c>
      <c r="D37" s="44" t="s">
        <v>35</v>
      </c>
      <c r="E37" s="200">
        <v>625</v>
      </c>
      <c r="F37" s="44" t="s">
        <v>26</v>
      </c>
      <c r="G37" s="44" t="s">
        <v>26</v>
      </c>
      <c r="H37" s="203">
        <v>42146</v>
      </c>
      <c r="I37" s="203">
        <v>42170</v>
      </c>
      <c r="J37" s="18">
        <v>42191</v>
      </c>
      <c r="K37" s="76"/>
      <c r="L37" s="75"/>
      <c r="M37" s="40"/>
      <c r="N37" s="75"/>
      <c r="O37" s="68"/>
    </row>
    <row r="38" spans="1:15" x14ac:dyDescent="0.25">
      <c r="A38" s="14"/>
      <c r="B38" s="15"/>
      <c r="C38" s="16"/>
      <c r="D38" s="16"/>
      <c r="E38" s="205"/>
      <c r="F38" s="16"/>
      <c r="G38" s="16"/>
      <c r="H38" s="75"/>
      <c r="I38" s="75"/>
      <c r="J38" s="23"/>
      <c r="K38" s="76"/>
      <c r="L38" s="75"/>
      <c r="M38" s="40"/>
      <c r="N38" s="75"/>
      <c r="O38" s="68"/>
    </row>
    <row r="39" spans="1:15" x14ac:dyDescent="0.25">
      <c r="A39" s="4"/>
      <c r="B39" s="6" t="s">
        <v>31</v>
      </c>
      <c r="C39" s="44" t="s">
        <v>16</v>
      </c>
      <c r="D39" s="44" t="s">
        <v>34</v>
      </c>
      <c r="E39" s="200" t="s">
        <v>43</v>
      </c>
      <c r="F39" s="44">
        <v>10</v>
      </c>
      <c r="G39" s="44" t="s">
        <v>21</v>
      </c>
      <c r="H39" s="203">
        <v>42151</v>
      </c>
      <c r="I39" s="203">
        <v>42170</v>
      </c>
      <c r="J39" s="18">
        <v>42191</v>
      </c>
      <c r="K39" s="76"/>
      <c r="L39" s="75"/>
      <c r="M39" s="40"/>
      <c r="N39" s="75"/>
      <c r="O39" s="68"/>
    </row>
    <row r="40" spans="1:15" x14ac:dyDescent="0.25">
      <c r="A40" s="4"/>
      <c r="B40" s="6" t="s">
        <v>17</v>
      </c>
      <c r="C40" s="44" t="s">
        <v>16</v>
      </c>
      <c r="D40" s="44" t="s">
        <v>34</v>
      </c>
      <c r="E40" s="200">
        <v>12</v>
      </c>
      <c r="F40" s="44" t="s">
        <v>39</v>
      </c>
      <c r="G40" s="44" t="s">
        <v>21</v>
      </c>
      <c r="H40" s="203">
        <v>42151</v>
      </c>
      <c r="I40" s="203">
        <v>42170</v>
      </c>
      <c r="J40" s="18">
        <v>42191</v>
      </c>
      <c r="K40" s="76"/>
      <c r="L40" s="75"/>
      <c r="M40" s="40"/>
      <c r="N40" s="75"/>
      <c r="O40" s="68"/>
    </row>
    <row r="41" spans="1:15" x14ac:dyDescent="0.25">
      <c r="A41" s="4"/>
      <c r="B41" s="6" t="s">
        <v>18</v>
      </c>
      <c r="C41" s="44" t="s">
        <v>18</v>
      </c>
      <c r="D41" s="44" t="s">
        <v>34</v>
      </c>
      <c r="E41" s="204">
        <v>7.15</v>
      </c>
      <c r="F41" s="44" t="s">
        <v>22</v>
      </c>
      <c r="G41" s="44" t="s">
        <v>21</v>
      </c>
      <c r="H41" s="203">
        <v>42151</v>
      </c>
      <c r="I41" s="203">
        <v>42170</v>
      </c>
      <c r="J41" s="18">
        <v>42191</v>
      </c>
      <c r="K41" s="76"/>
      <c r="L41" s="75"/>
      <c r="M41" s="40"/>
      <c r="N41" s="75"/>
      <c r="O41" s="68"/>
    </row>
    <row r="42" spans="1:15" ht="15" customHeight="1" x14ac:dyDescent="0.25">
      <c r="A42" s="4"/>
      <c r="B42" s="6" t="s">
        <v>32</v>
      </c>
      <c r="C42" s="45" t="s">
        <v>33</v>
      </c>
      <c r="D42" s="44" t="s">
        <v>34</v>
      </c>
      <c r="E42" s="204">
        <v>15</v>
      </c>
      <c r="F42" s="44" t="s">
        <v>40</v>
      </c>
      <c r="G42" s="44" t="s">
        <v>21</v>
      </c>
      <c r="H42" s="203">
        <v>42151</v>
      </c>
      <c r="I42" s="203">
        <v>42170</v>
      </c>
      <c r="J42" s="18">
        <v>42191</v>
      </c>
      <c r="K42" s="76"/>
      <c r="L42" s="75"/>
      <c r="M42" s="40"/>
      <c r="N42" s="75"/>
      <c r="O42" s="68"/>
    </row>
    <row r="43" spans="1:15" x14ac:dyDescent="0.25">
      <c r="A43" s="4"/>
      <c r="B43" s="6" t="s">
        <v>36</v>
      </c>
      <c r="C43" s="44" t="s">
        <v>37</v>
      </c>
      <c r="D43" s="44" t="s">
        <v>35</v>
      </c>
      <c r="E43" s="200">
        <v>667</v>
      </c>
      <c r="F43" s="44" t="s">
        <v>26</v>
      </c>
      <c r="G43" s="44" t="s">
        <v>26</v>
      </c>
      <c r="H43" s="203">
        <v>42151</v>
      </c>
      <c r="I43" s="203">
        <v>42170</v>
      </c>
      <c r="J43" s="18">
        <v>42191</v>
      </c>
      <c r="K43" s="76"/>
      <c r="L43" s="75"/>
      <c r="M43" s="40"/>
      <c r="N43" s="75"/>
      <c r="O43" s="68"/>
    </row>
    <row r="44" spans="1:15" x14ac:dyDescent="0.25">
      <c r="A44" s="14"/>
      <c r="B44" s="15"/>
      <c r="C44" s="16"/>
      <c r="D44" s="16"/>
      <c r="E44" s="205"/>
      <c r="F44" s="16"/>
      <c r="G44" s="16"/>
      <c r="H44" s="75"/>
      <c r="I44" s="75"/>
      <c r="J44" s="23"/>
      <c r="K44" s="76"/>
      <c r="L44" s="75"/>
      <c r="M44" s="40"/>
      <c r="N44" s="75"/>
      <c r="O44" s="68"/>
    </row>
    <row r="45" spans="1:15" x14ac:dyDescent="0.25">
      <c r="A45" s="4"/>
      <c r="B45" s="6" t="s">
        <v>31</v>
      </c>
      <c r="C45" s="44" t="s">
        <v>16</v>
      </c>
      <c r="D45" s="44" t="s">
        <v>34</v>
      </c>
      <c r="E45" s="200" t="s">
        <v>43</v>
      </c>
      <c r="F45" s="44">
        <v>10</v>
      </c>
      <c r="G45" s="44" t="s">
        <v>21</v>
      </c>
      <c r="H45" s="203">
        <v>42152</v>
      </c>
      <c r="I45" s="203">
        <v>42170</v>
      </c>
      <c r="J45" s="18">
        <v>42191</v>
      </c>
      <c r="K45" s="76"/>
      <c r="L45" s="75"/>
      <c r="M45" s="40"/>
      <c r="N45" s="75"/>
      <c r="O45" s="68"/>
    </row>
    <row r="46" spans="1:15" x14ac:dyDescent="0.25">
      <c r="A46" s="4"/>
      <c r="B46" s="6" t="s">
        <v>17</v>
      </c>
      <c r="C46" s="44" t="s">
        <v>16</v>
      </c>
      <c r="D46" s="44" t="s">
        <v>34</v>
      </c>
      <c r="E46" s="200">
        <v>18</v>
      </c>
      <c r="F46" s="44" t="s">
        <v>39</v>
      </c>
      <c r="G46" s="44" t="s">
        <v>21</v>
      </c>
      <c r="H46" s="203">
        <v>42152</v>
      </c>
      <c r="I46" s="203">
        <v>42170</v>
      </c>
      <c r="J46" s="18">
        <v>42191</v>
      </c>
      <c r="K46" s="76"/>
      <c r="L46" s="75"/>
      <c r="M46" s="40"/>
      <c r="N46" s="75"/>
      <c r="O46" s="68"/>
    </row>
    <row r="47" spans="1:15" x14ac:dyDescent="0.25">
      <c r="A47" s="4"/>
      <c r="B47" s="6" t="s">
        <v>18</v>
      </c>
      <c r="C47" s="44" t="s">
        <v>18</v>
      </c>
      <c r="D47" s="44" t="s">
        <v>34</v>
      </c>
      <c r="E47" s="204">
        <v>7.14</v>
      </c>
      <c r="F47" s="44" t="s">
        <v>22</v>
      </c>
      <c r="G47" s="44" t="s">
        <v>21</v>
      </c>
      <c r="H47" s="203">
        <v>42152</v>
      </c>
      <c r="I47" s="203">
        <v>42170</v>
      </c>
      <c r="J47" s="18">
        <v>42191</v>
      </c>
      <c r="K47" s="76"/>
      <c r="L47" s="75"/>
      <c r="M47" s="40"/>
      <c r="N47" s="75"/>
      <c r="O47" s="68"/>
    </row>
    <row r="48" spans="1:15" ht="15" customHeight="1" x14ac:dyDescent="0.25">
      <c r="A48" s="4"/>
      <c r="B48" s="6" t="s">
        <v>32</v>
      </c>
      <c r="C48" s="45" t="s">
        <v>33</v>
      </c>
      <c r="D48" s="44" t="s">
        <v>34</v>
      </c>
      <c r="E48" s="204">
        <v>29</v>
      </c>
      <c r="F48" s="44" t="s">
        <v>40</v>
      </c>
      <c r="G48" s="44" t="s">
        <v>21</v>
      </c>
      <c r="H48" s="203">
        <v>42152</v>
      </c>
      <c r="I48" s="203">
        <v>42170</v>
      </c>
      <c r="J48" s="18">
        <v>42191</v>
      </c>
      <c r="K48" s="76"/>
      <c r="L48" s="75"/>
      <c r="M48" s="40"/>
      <c r="N48" s="75"/>
      <c r="O48" s="68"/>
    </row>
    <row r="49" spans="1:15" x14ac:dyDescent="0.25">
      <c r="A49" s="4"/>
      <c r="B49" s="6" t="s">
        <v>36</v>
      </c>
      <c r="C49" s="44" t="s">
        <v>37</v>
      </c>
      <c r="D49" s="44" t="s">
        <v>108</v>
      </c>
      <c r="E49" s="200">
        <v>698</v>
      </c>
      <c r="F49" s="44" t="s">
        <v>26</v>
      </c>
      <c r="G49" s="44" t="s">
        <v>26</v>
      </c>
      <c r="H49" s="203">
        <v>42152</v>
      </c>
      <c r="I49" s="203">
        <v>42170</v>
      </c>
      <c r="J49" s="18">
        <v>42191</v>
      </c>
      <c r="K49" s="76"/>
      <c r="L49" s="75"/>
      <c r="M49" s="40"/>
      <c r="N49" s="75"/>
      <c r="O49" s="68"/>
    </row>
    <row r="50" spans="1:15" x14ac:dyDescent="0.25">
      <c r="A50" s="14"/>
      <c r="B50" s="15"/>
      <c r="C50" s="25"/>
      <c r="D50" s="25"/>
      <c r="E50" s="205"/>
      <c r="F50" s="25"/>
      <c r="G50" s="25"/>
      <c r="H50" s="206"/>
      <c r="I50" s="206"/>
      <c r="J50" s="17"/>
      <c r="K50" s="76"/>
      <c r="L50" s="75"/>
      <c r="M50" s="40"/>
      <c r="N50" s="75"/>
      <c r="O50" s="68"/>
    </row>
    <row r="51" spans="1:15" x14ac:dyDescent="0.25">
      <c r="A51" s="4"/>
      <c r="B51" s="6" t="s">
        <v>31</v>
      </c>
      <c r="C51" s="44" t="s">
        <v>16</v>
      </c>
      <c r="D51" s="44" t="s">
        <v>34</v>
      </c>
      <c r="E51" s="200" t="s">
        <v>43</v>
      </c>
      <c r="F51" s="44">
        <v>10</v>
      </c>
      <c r="G51" s="44" t="s">
        <v>21</v>
      </c>
      <c r="H51" s="203">
        <v>42174</v>
      </c>
      <c r="I51" s="203">
        <v>42185</v>
      </c>
      <c r="J51" s="18">
        <v>42194</v>
      </c>
      <c r="K51" s="76"/>
      <c r="L51" s="75"/>
      <c r="M51" s="40"/>
      <c r="N51" s="75"/>
      <c r="O51" s="68"/>
    </row>
    <row r="52" spans="1:15" x14ac:dyDescent="0.25">
      <c r="A52" s="4"/>
      <c r="B52" s="6" t="s">
        <v>17</v>
      </c>
      <c r="C52" s="44" t="s">
        <v>16</v>
      </c>
      <c r="D52" s="44" t="s">
        <v>34</v>
      </c>
      <c r="E52" s="249">
        <v>400</v>
      </c>
      <c r="F52" s="44" t="s">
        <v>39</v>
      </c>
      <c r="G52" s="219" t="s">
        <v>111</v>
      </c>
      <c r="H52" s="203">
        <v>42174</v>
      </c>
      <c r="I52" s="203">
        <v>42185</v>
      </c>
      <c r="J52" s="18">
        <v>42194</v>
      </c>
      <c r="K52" s="76"/>
      <c r="L52" s="75"/>
      <c r="M52" s="40"/>
      <c r="N52" s="75"/>
      <c r="O52" s="68"/>
    </row>
    <row r="53" spans="1:15" x14ac:dyDescent="0.25">
      <c r="A53" s="4"/>
      <c r="B53" s="6" t="s">
        <v>18</v>
      </c>
      <c r="C53" s="44" t="s">
        <v>18</v>
      </c>
      <c r="D53" s="44" t="s">
        <v>34</v>
      </c>
      <c r="E53" s="204">
        <v>6.9</v>
      </c>
      <c r="F53" s="44" t="s">
        <v>22</v>
      </c>
      <c r="G53" s="44" t="s">
        <v>21</v>
      </c>
      <c r="H53" s="203">
        <v>42174</v>
      </c>
      <c r="I53" s="203">
        <v>42185</v>
      </c>
      <c r="J53" s="18">
        <v>42194</v>
      </c>
      <c r="K53" s="76"/>
      <c r="L53" s="75"/>
      <c r="M53" s="40"/>
      <c r="N53" s="75"/>
      <c r="O53" s="68"/>
    </row>
    <row r="54" spans="1:15" ht="36.75" x14ac:dyDescent="0.25">
      <c r="A54" s="4"/>
      <c r="B54" s="6" t="s">
        <v>32</v>
      </c>
      <c r="C54" s="45" t="s">
        <v>33</v>
      </c>
      <c r="D54" s="44" t="s">
        <v>34</v>
      </c>
      <c r="E54" s="252">
        <v>550</v>
      </c>
      <c r="F54" s="44" t="s">
        <v>40</v>
      </c>
      <c r="G54" s="219" t="s">
        <v>111</v>
      </c>
      <c r="H54" s="203">
        <v>42174</v>
      </c>
      <c r="I54" s="203">
        <v>42185</v>
      </c>
      <c r="J54" s="18">
        <v>42194</v>
      </c>
      <c r="K54" s="76"/>
      <c r="L54" s="75"/>
      <c r="M54" s="40"/>
      <c r="N54" s="75"/>
      <c r="O54" s="68"/>
    </row>
    <row r="55" spans="1:15" x14ac:dyDescent="0.25">
      <c r="A55" s="4"/>
      <c r="B55" s="6" t="s">
        <v>36</v>
      </c>
      <c r="C55" s="44" t="s">
        <v>37</v>
      </c>
      <c r="D55" s="44" t="s">
        <v>35</v>
      </c>
      <c r="E55" s="200">
        <v>595</v>
      </c>
      <c r="F55" s="44" t="s">
        <v>26</v>
      </c>
      <c r="G55" s="44" t="s">
        <v>26</v>
      </c>
      <c r="H55" s="203">
        <v>42174</v>
      </c>
      <c r="I55" s="203">
        <v>42185</v>
      </c>
      <c r="J55" s="18">
        <v>42194</v>
      </c>
      <c r="K55" s="76"/>
      <c r="L55" s="75"/>
      <c r="M55" s="40"/>
      <c r="N55" s="75"/>
      <c r="O55" s="68"/>
    </row>
    <row r="56" spans="1:15" x14ac:dyDescent="0.25">
      <c r="A56" s="14"/>
      <c r="B56" s="15"/>
      <c r="C56" s="16"/>
      <c r="D56" s="16"/>
      <c r="E56" s="205"/>
      <c r="F56" s="16"/>
      <c r="G56" s="16"/>
      <c r="H56" s="75"/>
      <c r="I56" s="75"/>
      <c r="J56" s="23"/>
      <c r="K56" s="76"/>
      <c r="L56" s="75"/>
      <c r="M56" s="40"/>
      <c r="N56" s="75"/>
      <c r="O56" s="68"/>
    </row>
    <row r="57" spans="1:15" x14ac:dyDescent="0.25">
      <c r="A57" s="4"/>
      <c r="B57" s="6" t="s">
        <v>31</v>
      </c>
      <c r="C57" s="44" t="s">
        <v>16</v>
      </c>
      <c r="D57" s="44" t="s">
        <v>34</v>
      </c>
      <c r="E57" s="200" t="s">
        <v>43</v>
      </c>
      <c r="F57" s="44">
        <v>10</v>
      </c>
      <c r="G57" s="44" t="s">
        <v>21</v>
      </c>
      <c r="H57" s="203">
        <v>42175</v>
      </c>
      <c r="I57" s="203">
        <v>42185</v>
      </c>
      <c r="J57" s="18">
        <v>42194</v>
      </c>
      <c r="K57" s="76"/>
      <c r="L57" s="75"/>
      <c r="M57" s="40"/>
      <c r="N57" s="75"/>
      <c r="O57" s="68"/>
    </row>
    <row r="58" spans="1:15" ht="25.5" customHeight="1" x14ac:dyDescent="0.25">
      <c r="A58" s="4"/>
      <c r="B58" s="6" t="s">
        <v>17</v>
      </c>
      <c r="C58" s="44" t="s">
        <v>16</v>
      </c>
      <c r="D58" s="44" t="s">
        <v>34</v>
      </c>
      <c r="E58" s="249">
        <v>134</v>
      </c>
      <c r="F58" s="44" t="s">
        <v>39</v>
      </c>
      <c r="G58" s="219" t="s">
        <v>111</v>
      </c>
      <c r="H58" s="203">
        <v>42175</v>
      </c>
      <c r="I58" s="203">
        <v>42185</v>
      </c>
      <c r="J58" s="18">
        <v>42194</v>
      </c>
      <c r="K58" s="76"/>
      <c r="L58" s="75"/>
      <c r="M58" s="40"/>
      <c r="N58" s="75"/>
      <c r="O58" s="208" t="s">
        <v>86</v>
      </c>
    </row>
    <row r="59" spans="1:15" x14ac:dyDescent="0.25">
      <c r="A59" s="4"/>
      <c r="B59" s="6" t="s">
        <v>18</v>
      </c>
      <c r="C59" s="44" t="s">
        <v>18</v>
      </c>
      <c r="D59" s="44" t="s">
        <v>34</v>
      </c>
      <c r="E59" s="204">
        <v>7.07</v>
      </c>
      <c r="F59" s="44" t="s">
        <v>22</v>
      </c>
      <c r="G59" s="44" t="s">
        <v>21</v>
      </c>
      <c r="H59" s="203">
        <v>42175</v>
      </c>
      <c r="I59" s="203">
        <v>42185</v>
      </c>
      <c r="J59" s="18">
        <v>42194</v>
      </c>
      <c r="K59" s="76"/>
      <c r="L59" s="75"/>
      <c r="M59" s="40"/>
      <c r="N59" s="75"/>
      <c r="O59" s="68"/>
    </row>
    <row r="60" spans="1:15" ht="26.25" customHeight="1" x14ac:dyDescent="0.25">
      <c r="A60" s="4"/>
      <c r="B60" s="6" t="s">
        <v>32</v>
      </c>
      <c r="C60" s="45" t="s">
        <v>33</v>
      </c>
      <c r="D60" s="44" t="s">
        <v>34</v>
      </c>
      <c r="E60" s="252">
        <v>191</v>
      </c>
      <c r="F60" s="44" t="s">
        <v>40</v>
      </c>
      <c r="G60" s="219" t="s">
        <v>111</v>
      </c>
      <c r="H60" s="203">
        <v>42175</v>
      </c>
      <c r="I60" s="203">
        <v>42185</v>
      </c>
      <c r="J60" s="18">
        <v>42194</v>
      </c>
      <c r="K60" s="76"/>
      <c r="L60" s="75"/>
      <c r="M60" s="40"/>
      <c r="N60" s="75"/>
      <c r="O60" s="208" t="s">
        <v>86</v>
      </c>
    </row>
    <row r="61" spans="1:15" x14ac:dyDescent="0.25">
      <c r="A61" s="4"/>
      <c r="B61" s="6" t="s">
        <v>36</v>
      </c>
      <c r="C61" s="44" t="s">
        <v>37</v>
      </c>
      <c r="D61" s="44" t="s">
        <v>35</v>
      </c>
      <c r="E61" s="200">
        <v>613</v>
      </c>
      <c r="F61" s="44" t="s">
        <v>26</v>
      </c>
      <c r="G61" s="44" t="s">
        <v>26</v>
      </c>
      <c r="H61" s="203">
        <v>42175</v>
      </c>
      <c r="I61" s="203">
        <v>42185</v>
      </c>
      <c r="J61" s="18">
        <v>42194</v>
      </c>
      <c r="K61" s="76"/>
      <c r="L61" s="75"/>
      <c r="M61" s="40"/>
      <c r="N61" s="75"/>
      <c r="O61" s="68"/>
    </row>
    <row r="62" spans="1:15" x14ac:dyDescent="0.25">
      <c r="A62" s="14"/>
      <c r="B62" s="15"/>
      <c r="C62" s="16"/>
      <c r="D62" s="16"/>
      <c r="E62" s="205"/>
      <c r="F62" s="16"/>
      <c r="G62" s="16"/>
      <c r="H62" s="75"/>
      <c r="I62" s="75"/>
      <c r="J62" s="23"/>
      <c r="K62" s="76"/>
      <c r="L62" s="75"/>
      <c r="M62" s="40"/>
      <c r="N62" s="75"/>
      <c r="O62" s="68"/>
    </row>
    <row r="63" spans="1:15" x14ac:dyDescent="0.25">
      <c r="A63" s="4"/>
      <c r="B63" s="6" t="s">
        <v>31</v>
      </c>
      <c r="C63" s="44" t="s">
        <v>16</v>
      </c>
      <c r="D63" s="44" t="s">
        <v>34</v>
      </c>
      <c r="E63" s="200" t="s">
        <v>43</v>
      </c>
      <c r="F63" s="44">
        <v>10</v>
      </c>
      <c r="G63" s="44" t="s">
        <v>21</v>
      </c>
      <c r="H63" s="203">
        <v>42176</v>
      </c>
      <c r="I63" s="203">
        <v>42185</v>
      </c>
      <c r="J63" s="18">
        <v>42194</v>
      </c>
      <c r="K63" s="76"/>
      <c r="L63" s="75"/>
      <c r="M63" s="40"/>
      <c r="N63" s="75"/>
      <c r="O63" s="68"/>
    </row>
    <row r="64" spans="1:15" ht="30" customHeight="1" x14ac:dyDescent="0.25">
      <c r="A64" s="4"/>
      <c r="B64" s="6" t="s">
        <v>17</v>
      </c>
      <c r="C64" s="44" t="s">
        <v>16</v>
      </c>
      <c r="D64" s="44" t="s">
        <v>34</v>
      </c>
      <c r="E64" s="249">
        <v>115</v>
      </c>
      <c r="F64" s="44" t="s">
        <v>39</v>
      </c>
      <c r="G64" s="219" t="s">
        <v>111</v>
      </c>
      <c r="H64" s="203">
        <v>42176</v>
      </c>
      <c r="I64" s="203">
        <v>42185</v>
      </c>
      <c r="J64" s="18">
        <v>42194</v>
      </c>
      <c r="K64" s="76"/>
      <c r="L64" s="75"/>
      <c r="M64" s="40"/>
      <c r="N64" s="75"/>
      <c r="O64" s="208" t="s">
        <v>86</v>
      </c>
    </row>
    <row r="65" spans="1:15" ht="28.5" customHeight="1" x14ac:dyDescent="0.25">
      <c r="A65" s="4"/>
      <c r="B65" s="6" t="s">
        <v>18</v>
      </c>
      <c r="C65" s="44" t="s">
        <v>18</v>
      </c>
      <c r="D65" s="44" t="s">
        <v>34</v>
      </c>
      <c r="E65" s="204">
        <v>7.1</v>
      </c>
      <c r="F65" s="44" t="s">
        <v>22</v>
      </c>
      <c r="G65" s="44" t="s">
        <v>21</v>
      </c>
      <c r="H65" s="203">
        <v>42176</v>
      </c>
      <c r="I65" s="203">
        <v>42185</v>
      </c>
      <c r="J65" s="18">
        <v>42194</v>
      </c>
      <c r="K65" s="76"/>
      <c r="L65" s="75"/>
      <c r="M65" s="40"/>
      <c r="N65" s="75"/>
      <c r="O65" s="68"/>
    </row>
    <row r="66" spans="1:15" ht="29.25" customHeight="1" x14ac:dyDescent="0.25">
      <c r="A66" s="4"/>
      <c r="B66" s="6" t="s">
        <v>32</v>
      </c>
      <c r="C66" s="45" t="s">
        <v>33</v>
      </c>
      <c r="D66" s="44" t="s">
        <v>34</v>
      </c>
      <c r="E66" s="252">
        <v>162</v>
      </c>
      <c r="F66" s="44" t="s">
        <v>40</v>
      </c>
      <c r="G66" s="219" t="s">
        <v>111</v>
      </c>
      <c r="H66" s="203">
        <v>42176</v>
      </c>
      <c r="I66" s="203">
        <v>42185</v>
      </c>
      <c r="J66" s="18">
        <v>42194</v>
      </c>
      <c r="K66" s="76"/>
      <c r="L66" s="75"/>
      <c r="M66" s="40"/>
      <c r="N66" s="75"/>
      <c r="O66" s="208" t="s">
        <v>86</v>
      </c>
    </row>
    <row r="67" spans="1:15" ht="30" customHeight="1" x14ac:dyDescent="0.25">
      <c r="A67" s="4"/>
      <c r="B67" s="6" t="s">
        <v>36</v>
      </c>
      <c r="C67" s="44" t="s">
        <v>37</v>
      </c>
      <c r="D67" s="44" t="s">
        <v>35</v>
      </c>
      <c r="E67" s="200">
        <v>588</v>
      </c>
      <c r="F67" s="44" t="s">
        <v>26</v>
      </c>
      <c r="G67" s="44" t="s">
        <v>26</v>
      </c>
      <c r="H67" s="203">
        <v>42176</v>
      </c>
      <c r="I67" s="203">
        <v>42185</v>
      </c>
      <c r="J67" s="18">
        <v>42194</v>
      </c>
      <c r="K67" s="76"/>
      <c r="L67" s="75"/>
      <c r="M67" s="40"/>
      <c r="N67" s="75"/>
      <c r="O67" s="68"/>
    </row>
    <row r="68" spans="1:15" x14ac:dyDescent="0.25">
      <c r="A68" s="14"/>
      <c r="B68" s="15"/>
      <c r="C68" s="16"/>
      <c r="D68" s="16"/>
      <c r="E68" s="205"/>
      <c r="F68" s="16"/>
      <c r="G68" s="16"/>
      <c r="H68" s="75"/>
      <c r="I68" s="75"/>
      <c r="J68" s="23"/>
      <c r="K68" s="76"/>
      <c r="L68" s="75"/>
      <c r="M68" s="40"/>
      <c r="N68" s="75"/>
      <c r="O68" s="68"/>
    </row>
    <row r="69" spans="1:15" x14ac:dyDescent="0.25">
      <c r="A69" s="4"/>
      <c r="B69" s="6" t="s">
        <v>31</v>
      </c>
      <c r="C69" s="44" t="s">
        <v>16</v>
      </c>
      <c r="D69" s="44" t="s">
        <v>34</v>
      </c>
      <c r="E69" s="201" t="s">
        <v>43</v>
      </c>
      <c r="F69" s="44">
        <v>10</v>
      </c>
      <c r="G69" s="44" t="s">
        <v>21</v>
      </c>
      <c r="H69" s="203">
        <v>42195</v>
      </c>
      <c r="I69" s="203">
        <v>42205</v>
      </c>
      <c r="J69" s="18">
        <v>42480</v>
      </c>
      <c r="K69" s="76"/>
      <c r="L69" s="75"/>
      <c r="M69" s="40"/>
      <c r="N69" s="75"/>
      <c r="O69" s="68"/>
    </row>
    <row r="70" spans="1:15" ht="32.25" customHeight="1" x14ac:dyDescent="0.25">
      <c r="A70" s="4"/>
      <c r="B70" s="6" t="s">
        <v>17</v>
      </c>
      <c r="C70" s="44" t="s">
        <v>16</v>
      </c>
      <c r="D70" s="44" t="s">
        <v>34</v>
      </c>
      <c r="E70" s="200">
        <v>6</v>
      </c>
      <c r="F70" s="44" t="s">
        <v>39</v>
      </c>
      <c r="G70" s="44" t="s">
        <v>21</v>
      </c>
      <c r="H70" s="203">
        <v>42195</v>
      </c>
      <c r="I70" s="203">
        <v>42205</v>
      </c>
      <c r="J70" s="18">
        <v>42480</v>
      </c>
      <c r="K70" s="76"/>
      <c r="L70" s="75"/>
      <c r="M70" s="40"/>
      <c r="N70" s="75"/>
      <c r="O70" s="208" t="s">
        <v>86</v>
      </c>
    </row>
    <row r="71" spans="1:15" ht="28.5" customHeight="1" x14ac:dyDescent="0.25">
      <c r="A71" s="4"/>
      <c r="B71" s="6" t="s">
        <v>18</v>
      </c>
      <c r="C71" s="44" t="s">
        <v>18</v>
      </c>
      <c r="D71" s="44" t="s">
        <v>34</v>
      </c>
      <c r="E71" s="201">
        <v>6.88</v>
      </c>
      <c r="F71" s="44" t="s">
        <v>22</v>
      </c>
      <c r="G71" s="44" t="s">
        <v>21</v>
      </c>
      <c r="H71" s="203">
        <v>42195</v>
      </c>
      <c r="I71" s="203">
        <v>42205</v>
      </c>
      <c r="J71" s="18">
        <v>42480</v>
      </c>
      <c r="K71" s="76"/>
      <c r="L71" s="75"/>
      <c r="M71" s="40"/>
      <c r="N71" s="75"/>
      <c r="O71" s="68"/>
    </row>
    <row r="72" spans="1:15" ht="28.5" customHeight="1" x14ac:dyDescent="0.25">
      <c r="A72" s="4"/>
      <c r="B72" s="6" t="s">
        <v>32</v>
      </c>
      <c r="C72" s="45" t="s">
        <v>33</v>
      </c>
      <c r="D72" s="44" t="s">
        <v>34</v>
      </c>
      <c r="E72" s="200">
        <v>7.2</v>
      </c>
      <c r="F72" s="44" t="s">
        <v>40</v>
      </c>
      <c r="G72" s="44" t="s">
        <v>21</v>
      </c>
      <c r="H72" s="203">
        <v>42195</v>
      </c>
      <c r="I72" s="203">
        <v>42205</v>
      </c>
      <c r="J72" s="18">
        <v>42480</v>
      </c>
      <c r="K72" s="76"/>
      <c r="L72" s="75"/>
      <c r="M72" s="40"/>
      <c r="N72" s="75"/>
      <c r="O72" s="208" t="s">
        <v>86</v>
      </c>
    </row>
    <row r="73" spans="1:15" ht="26.25" customHeight="1" x14ac:dyDescent="0.25">
      <c r="A73" s="4"/>
      <c r="B73" s="6" t="s">
        <v>36</v>
      </c>
      <c r="C73" s="44" t="s">
        <v>37</v>
      </c>
      <c r="D73" s="44" t="s">
        <v>35</v>
      </c>
      <c r="E73" s="200">
        <v>718</v>
      </c>
      <c r="F73" s="44" t="s">
        <v>26</v>
      </c>
      <c r="G73" s="44" t="s">
        <v>26</v>
      </c>
      <c r="H73" s="203">
        <v>42195</v>
      </c>
      <c r="I73" s="203">
        <v>42205</v>
      </c>
      <c r="J73" s="18">
        <v>42480</v>
      </c>
      <c r="K73" s="76"/>
      <c r="L73" s="75"/>
      <c r="M73" s="40"/>
      <c r="N73" s="75"/>
      <c r="O73" s="68"/>
    </row>
    <row r="74" spans="1:15" x14ac:dyDescent="0.25">
      <c r="A74" s="14"/>
      <c r="B74" s="15"/>
      <c r="C74" s="16"/>
      <c r="D74" s="16"/>
      <c r="E74" s="205"/>
      <c r="F74" s="16"/>
      <c r="G74" s="16"/>
      <c r="H74" s="75"/>
      <c r="I74" s="75"/>
      <c r="J74" s="23"/>
      <c r="K74" s="76"/>
      <c r="L74" s="75"/>
      <c r="M74" s="40"/>
      <c r="N74" s="75"/>
      <c r="O74" s="68"/>
    </row>
    <row r="75" spans="1:15" x14ac:dyDescent="0.25">
      <c r="A75" s="4"/>
      <c r="B75" s="6" t="s">
        <v>31</v>
      </c>
      <c r="C75" s="44" t="s">
        <v>16</v>
      </c>
      <c r="D75" s="44" t="s">
        <v>34</v>
      </c>
      <c r="E75" s="201" t="s">
        <v>43</v>
      </c>
      <c r="F75" s="44">
        <v>10</v>
      </c>
      <c r="G75" s="44" t="s">
        <v>21</v>
      </c>
      <c r="H75" s="203">
        <v>42202</v>
      </c>
      <c r="I75" s="203">
        <v>42228</v>
      </c>
      <c r="J75" s="18"/>
      <c r="K75" s="76"/>
      <c r="L75" s="75"/>
      <c r="M75" s="40"/>
      <c r="N75" s="75"/>
      <c r="O75" s="68"/>
    </row>
    <row r="76" spans="1:15" x14ac:dyDescent="0.25">
      <c r="A76" s="4"/>
      <c r="B76" s="6" t="s">
        <v>17</v>
      </c>
      <c r="C76" s="44" t="s">
        <v>16</v>
      </c>
      <c r="D76" s="44" t="s">
        <v>34</v>
      </c>
      <c r="E76" s="200">
        <v>16</v>
      </c>
      <c r="F76" s="44" t="s">
        <v>39</v>
      </c>
      <c r="G76" s="44" t="s">
        <v>21</v>
      </c>
      <c r="H76" s="203">
        <v>42202</v>
      </c>
      <c r="I76" s="203">
        <v>42228</v>
      </c>
      <c r="J76" s="18"/>
      <c r="K76" s="76"/>
      <c r="L76" s="75"/>
      <c r="M76" s="40"/>
      <c r="N76" s="75"/>
      <c r="O76" s="68"/>
    </row>
    <row r="77" spans="1:15" x14ac:dyDescent="0.25">
      <c r="A77" s="4"/>
      <c r="B77" s="6" t="s">
        <v>18</v>
      </c>
      <c r="C77" s="44" t="s">
        <v>18</v>
      </c>
      <c r="D77" s="44" t="s">
        <v>34</v>
      </c>
      <c r="E77" s="201">
        <v>7.07</v>
      </c>
      <c r="F77" s="44" t="s">
        <v>22</v>
      </c>
      <c r="G77" s="44" t="s">
        <v>21</v>
      </c>
      <c r="H77" s="203">
        <v>42202</v>
      </c>
      <c r="I77" s="203">
        <v>42228</v>
      </c>
      <c r="J77" s="18"/>
      <c r="K77" s="76"/>
      <c r="L77" s="75"/>
      <c r="M77" s="40"/>
      <c r="N77" s="75"/>
      <c r="O77" s="68"/>
    </row>
    <row r="78" spans="1:15" ht="15" customHeight="1" x14ac:dyDescent="0.25">
      <c r="A78" s="4"/>
      <c r="B78" s="6" t="s">
        <v>32</v>
      </c>
      <c r="C78" s="45" t="s">
        <v>33</v>
      </c>
      <c r="D78" s="44" t="s">
        <v>34</v>
      </c>
      <c r="E78" s="200">
        <v>22</v>
      </c>
      <c r="F78" s="44" t="s">
        <v>40</v>
      </c>
      <c r="G78" s="44" t="s">
        <v>21</v>
      </c>
      <c r="H78" s="203">
        <v>42202</v>
      </c>
      <c r="I78" s="203">
        <v>42228</v>
      </c>
      <c r="J78" s="18"/>
      <c r="K78" s="76"/>
      <c r="L78" s="75"/>
      <c r="M78" s="40"/>
      <c r="N78" s="75"/>
      <c r="O78" s="68"/>
    </row>
    <row r="79" spans="1:15" x14ac:dyDescent="0.25">
      <c r="A79" s="4"/>
      <c r="B79" s="6" t="s">
        <v>36</v>
      </c>
      <c r="C79" s="44" t="s">
        <v>37</v>
      </c>
      <c r="D79" s="44" t="s">
        <v>35</v>
      </c>
      <c r="E79" s="200">
        <v>683</v>
      </c>
      <c r="F79" s="44" t="s">
        <v>26</v>
      </c>
      <c r="G79" s="44" t="s">
        <v>26</v>
      </c>
      <c r="H79" s="203">
        <v>42202</v>
      </c>
      <c r="I79" s="203">
        <v>42228</v>
      </c>
      <c r="J79" s="18"/>
      <c r="K79" s="76"/>
      <c r="L79" s="75"/>
      <c r="M79" s="40"/>
      <c r="N79" s="75"/>
      <c r="O79" s="68"/>
    </row>
    <row r="80" spans="1:15" x14ac:dyDescent="0.25">
      <c r="A80" s="14"/>
      <c r="B80" s="15"/>
      <c r="C80" s="16"/>
      <c r="D80" s="16"/>
      <c r="E80" s="205"/>
      <c r="F80" s="16"/>
      <c r="G80" s="16"/>
      <c r="H80" s="75"/>
      <c r="I80" s="75"/>
      <c r="J80" s="23"/>
      <c r="K80" s="76"/>
      <c r="L80" s="75"/>
      <c r="M80" s="40"/>
      <c r="N80" s="75"/>
      <c r="O80" s="68"/>
    </row>
    <row r="81" spans="1:15" x14ac:dyDescent="0.25">
      <c r="A81" s="4"/>
      <c r="B81" s="6" t="s">
        <v>31</v>
      </c>
      <c r="C81" s="44" t="s">
        <v>16</v>
      </c>
      <c r="D81" s="44" t="s">
        <v>34</v>
      </c>
      <c r="E81" s="201" t="s">
        <v>43</v>
      </c>
      <c r="F81" s="44">
        <v>10</v>
      </c>
      <c r="G81" s="44" t="s">
        <v>21</v>
      </c>
      <c r="H81" s="203">
        <v>42206</v>
      </c>
      <c r="I81" s="203">
        <v>42221</v>
      </c>
      <c r="J81" s="18"/>
      <c r="K81" s="76"/>
      <c r="L81" s="75"/>
      <c r="M81" s="40"/>
      <c r="N81" s="75"/>
      <c r="O81" s="68"/>
    </row>
    <row r="82" spans="1:15" x14ac:dyDescent="0.25">
      <c r="A82" s="4"/>
      <c r="B82" s="6" t="s">
        <v>17</v>
      </c>
      <c r="C82" s="44" t="s">
        <v>16</v>
      </c>
      <c r="D82" s="44" t="s">
        <v>34</v>
      </c>
      <c r="E82" s="200">
        <v>4</v>
      </c>
      <c r="F82" s="44" t="s">
        <v>39</v>
      </c>
      <c r="G82" s="44" t="s">
        <v>21</v>
      </c>
      <c r="H82" s="203">
        <v>42206</v>
      </c>
      <c r="I82" s="203">
        <v>42221</v>
      </c>
      <c r="J82" s="18"/>
      <c r="K82" s="76"/>
      <c r="L82" s="75"/>
      <c r="M82" s="40"/>
      <c r="N82" s="75"/>
      <c r="O82" s="68"/>
    </row>
    <row r="83" spans="1:15" x14ac:dyDescent="0.25">
      <c r="A83" s="4"/>
      <c r="B83" s="6" t="s">
        <v>18</v>
      </c>
      <c r="C83" s="44" t="s">
        <v>18</v>
      </c>
      <c r="D83" s="44" t="s">
        <v>34</v>
      </c>
      <c r="E83" s="201">
        <v>7.03</v>
      </c>
      <c r="F83" s="44" t="s">
        <v>22</v>
      </c>
      <c r="G83" s="44" t="s">
        <v>21</v>
      </c>
      <c r="H83" s="203">
        <v>42206</v>
      </c>
      <c r="I83" s="203">
        <v>42221</v>
      </c>
      <c r="J83" s="18"/>
      <c r="K83" s="76"/>
      <c r="L83" s="75"/>
      <c r="M83" s="40"/>
      <c r="N83" s="75"/>
      <c r="O83" s="68"/>
    </row>
    <row r="84" spans="1:15" ht="15" customHeight="1" x14ac:dyDescent="0.25">
      <c r="A84" s="4"/>
      <c r="B84" s="6" t="s">
        <v>32</v>
      </c>
      <c r="C84" s="45" t="s">
        <v>33</v>
      </c>
      <c r="D84" s="44" t="s">
        <v>34</v>
      </c>
      <c r="E84" s="200">
        <v>9.5</v>
      </c>
      <c r="F84" s="44" t="s">
        <v>40</v>
      </c>
      <c r="G84" s="44" t="s">
        <v>21</v>
      </c>
      <c r="H84" s="203">
        <v>42206</v>
      </c>
      <c r="I84" s="203">
        <v>42221</v>
      </c>
      <c r="J84" s="18"/>
      <c r="K84" s="76"/>
      <c r="L84" s="75"/>
      <c r="M84" s="40"/>
      <c r="N84" s="75"/>
      <c r="O84" s="68"/>
    </row>
    <row r="85" spans="1:15" x14ac:dyDescent="0.25">
      <c r="A85" s="4"/>
      <c r="B85" s="6" t="s">
        <v>36</v>
      </c>
      <c r="C85" s="44" t="s">
        <v>37</v>
      </c>
      <c r="D85" s="44" t="s">
        <v>35</v>
      </c>
      <c r="E85" s="200">
        <v>735</v>
      </c>
      <c r="F85" s="44" t="s">
        <v>26</v>
      </c>
      <c r="G85" s="44" t="s">
        <v>26</v>
      </c>
      <c r="H85" s="203">
        <v>42206</v>
      </c>
      <c r="I85" s="203">
        <v>42221</v>
      </c>
      <c r="J85" s="18"/>
      <c r="K85" s="76"/>
      <c r="L85" s="75"/>
      <c r="M85" s="40"/>
      <c r="N85" s="75"/>
      <c r="O85" s="68"/>
    </row>
    <row r="86" spans="1:15" x14ac:dyDescent="0.25">
      <c r="A86" s="14"/>
      <c r="B86" s="15"/>
      <c r="C86" s="16"/>
      <c r="D86" s="16"/>
      <c r="E86" s="205"/>
      <c r="F86" s="16"/>
      <c r="G86" s="16"/>
      <c r="H86" s="75"/>
      <c r="I86" s="75"/>
      <c r="J86" s="23"/>
      <c r="K86" s="76"/>
      <c r="L86" s="75"/>
      <c r="M86" s="40"/>
      <c r="N86" s="75"/>
      <c r="O86" s="68"/>
    </row>
    <row r="87" spans="1:15" x14ac:dyDescent="0.25">
      <c r="A87" s="4"/>
      <c r="B87" s="6" t="s">
        <v>31</v>
      </c>
      <c r="C87" s="44" t="s">
        <v>16</v>
      </c>
      <c r="D87" s="44" t="s">
        <v>34</v>
      </c>
      <c r="E87" s="201" t="s">
        <v>43</v>
      </c>
      <c r="F87" s="44">
        <v>10</v>
      </c>
      <c r="G87" s="44" t="s">
        <v>21</v>
      </c>
      <c r="H87" s="203">
        <v>42212</v>
      </c>
      <c r="I87" s="203">
        <v>42221</v>
      </c>
      <c r="J87" s="18"/>
      <c r="K87" s="76"/>
      <c r="L87" s="75"/>
      <c r="M87" s="40"/>
      <c r="N87" s="75"/>
      <c r="O87" s="68"/>
    </row>
    <row r="88" spans="1:15" x14ac:dyDescent="0.25">
      <c r="A88" s="4"/>
      <c r="B88" s="6" t="s">
        <v>17</v>
      </c>
      <c r="C88" s="44" t="s">
        <v>16</v>
      </c>
      <c r="D88" s="44" t="s">
        <v>34</v>
      </c>
      <c r="E88" s="200">
        <v>4</v>
      </c>
      <c r="F88" s="44" t="s">
        <v>39</v>
      </c>
      <c r="G88" s="44"/>
      <c r="H88" s="203">
        <v>42212</v>
      </c>
      <c r="I88" s="203">
        <v>42221</v>
      </c>
      <c r="J88" s="18"/>
      <c r="K88" s="76"/>
      <c r="L88" s="75"/>
      <c r="M88" s="40"/>
      <c r="N88" s="75"/>
      <c r="O88" s="68"/>
    </row>
    <row r="89" spans="1:15" x14ac:dyDescent="0.25">
      <c r="A89" s="4"/>
      <c r="B89" s="6" t="s">
        <v>18</v>
      </c>
      <c r="C89" s="44" t="s">
        <v>18</v>
      </c>
      <c r="D89" s="44" t="s">
        <v>34</v>
      </c>
      <c r="E89" s="201">
        <v>7.08</v>
      </c>
      <c r="F89" s="44" t="s">
        <v>22</v>
      </c>
      <c r="G89" s="44" t="s">
        <v>21</v>
      </c>
      <c r="H89" s="203">
        <v>42212</v>
      </c>
      <c r="I89" s="203">
        <v>42221</v>
      </c>
      <c r="J89" s="18"/>
      <c r="K89" s="76"/>
      <c r="L89" s="75"/>
      <c r="M89" s="40"/>
      <c r="N89" s="75"/>
      <c r="O89" s="68"/>
    </row>
    <row r="90" spans="1:15" ht="15" customHeight="1" x14ac:dyDescent="0.25">
      <c r="A90" s="4"/>
      <c r="B90" s="6" t="s">
        <v>32</v>
      </c>
      <c r="C90" s="45" t="s">
        <v>33</v>
      </c>
      <c r="D90" s="44" t="s">
        <v>34</v>
      </c>
      <c r="E90" s="200">
        <v>6.2</v>
      </c>
      <c r="F90" s="44" t="s">
        <v>40</v>
      </c>
      <c r="G90" s="44"/>
      <c r="H90" s="203">
        <v>42212</v>
      </c>
      <c r="I90" s="203">
        <v>42221</v>
      </c>
      <c r="J90" s="18"/>
      <c r="K90" s="76"/>
      <c r="L90" s="75"/>
      <c r="M90" s="40"/>
      <c r="N90" s="75"/>
      <c r="O90" s="68"/>
    </row>
    <row r="91" spans="1:15" x14ac:dyDescent="0.25">
      <c r="A91" s="4"/>
      <c r="B91" s="6" t="s">
        <v>36</v>
      </c>
      <c r="C91" s="44" t="s">
        <v>37</v>
      </c>
      <c r="D91" s="44" t="s">
        <v>35</v>
      </c>
      <c r="E91" s="200">
        <v>757</v>
      </c>
      <c r="F91" s="44" t="s">
        <v>26</v>
      </c>
      <c r="G91" s="44" t="s">
        <v>26</v>
      </c>
      <c r="H91" s="203">
        <v>42212</v>
      </c>
      <c r="I91" s="203">
        <v>42221</v>
      </c>
      <c r="J91" s="18"/>
      <c r="K91" s="76"/>
      <c r="L91" s="75"/>
      <c r="M91" s="40"/>
      <c r="N91" s="75"/>
      <c r="O91" s="68"/>
    </row>
    <row r="92" spans="1:15" x14ac:dyDescent="0.25">
      <c r="A92" s="14"/>
      <c r="B92" s="15"/>
      <c r="C92" s="16"/>
      <c r="D92" s="16"/>
      <c r="E92" s="205"/>
      <c r="F92" s="16"/>
      <c r="G92" s="16"/>
      <c r="H92" s="75"/>
      <c r="I92" s="75"/>
      <c r="J92" s="23"/>
      <c r="K92" s="76"/>
      <c r="L92" s="75"/>
      <c r="M92" s="40"/>
      <c r="N92" s="75"/>
      <c r="O92" s="68"/>
    </row>
    <row r="93" spans="1:15" x14ac:dyDescent="0.25">
      <c r="A93" s="4"/>
      <c r="B93" s="6" t="s">
        <v>31</v>
      </c>
      <c r="C93" s="44" t="s">
        <v>16</v>
      </c>
      <c r="D93" s="44" t="s">
        <v>34</v>
      </c>
      <c r="E93" s="201" t="s">
        <v>43</v>
      </c>
      <c r="F93" s="44">
        <v>10</v>
      </c>
      <c r="G93" s="44" t="s">
        <v>21</v>
      </c>
      <c r="H93" s="203">
        <v>42214</v>
      </c>
      <c r="I93" s="203">
        <v>42226</v>
      </c>
      <c r="J93" s="18"/>
      <c r="K93" s="76"/>
      <c r="L93" s="75"/>
      <c r="M93" s="40"/>
      <c r="N93" s="75"/>
      <c r="O93" s="68"/>
    </row>
    <row r="94" spans="1:15" x14ac:dyDescent="0.25">
      <c r="A94" s="4"/>
      <c r="B94" s="6" t="s">
        <v>17</v>
      </c>
      <c r="C94" s="44" t="s">
        <v>16</v>
      </c>
      <c r="D94" s="44" t="s">
        <v>34</v>
      </c>
      <c r="E94" s="200">
        <v>11</v>
      </c>
      <c r="F94" s="44" t="s">
        <v>39</v>
      </c>
      <c r="G94" s="44" t="s">
        <v>21</v>
      </c>
      <c r="H94" s="203">
        <v>42214</v>
      </c>
      <c r="I94" s="203">
        <v>42226</v>
      </c>
      <c r="J94" s="18"/>
      <c r="K94" s="76"/>
      <c r="L94" s="75"/>
      <c r="M94" s="40"/>
      <c r="N94" s="75"/>
      <c r="O94" s="68"/>
    </row>
    <row r="95" spans="1:15" x14ac:dyDescent="0.25">
      <c r="A95" s="4"/>
      <c r="B95" s="6" t="s">
        <v>18</v>
      </c>
      <c r="C95" s="44" t="s">
        <v>18</v>
      </c>
      <c r="D95" s="44" t="s">
        <v>34</v>
      </c>
      <c r="E95" s="201">
        <v>6.92</v>
      </c>
      <c r="F95" s="44" t="s">
        <v>22</v>
      </c>
      <c r="G95" s="44" t="s">
        <v>21</v>
      </c>
      <c r="H95" s="203">
        <v>42214</v>
      </c>
      <c r="I95" s="203">
        <v>42226</v>
      </c>
      <c r="J95" s="18"/>
      <c r="K95" s="76"/>
      <c r="L95" s="75"/>
      <c r="M95" s="40"/>
      <c r="N95" s="75"/>
      <c r="O95" s="68"/>
    </row>
    <row r="96" spans="1:15" ht="15" customHeight="1" x14ac:dyDescent="0.25">
      <c r="A96" s="4"/>
      <c r="B96" s="6" t="s">
        <v>32</v>
      </c>
      <c r="C96" s="45" t="s">
        <v>33</v>
      </c>
      <c r="D96" s="44" t="s">
        <v>34</v>
      </c>
      <c r="E96" s="200">
        <v>13</v>
      </c>
      <c r="F96" s="44" t="s">
        <v>40</v>
      </c>
      <c r="G96" s="44" t="s">
        <v>21</v>
      </c>
      <c r="H96" s="203">
        <v>42214</v>
      </c>
      <c r="I96" s="203">
        <v>42226</v>
      </c>
      <c r="J96" s="18"/>
      <c r="K96" s="76"/>
      <c r="L96" s="75"/>
      <c r="M96" s="40"/>
      <c r="N96" s="75"/>
      <c r="O96" s="68"/>
    </row>
    <row r="97" spans="1:15" x14ac:dyDescent="0.25">
      <c r="A97" s="4"/>
      <c r="B97" s="6" t="s">
        <v>36</v>
      </c>
      <c r="C97" s="44" t="s">
        <v>37</v>
      </c>
      <c r="D97" s="44" t="s">
        <v>35</v>
      </c>
      <c r="E97" s="200">
        <v>787</v>
      </c>
      <c r="F97" s="44" t="s">
        <v>26</v>
      </c>
      <c r="G97" s="44" t="s">
        <v>26</v>
      </c>
      <c r="H97" s="203">
        <v>42214</v>
      </c>
      <c r="I97" s="203">
        <v>42226</v>
      </c>
      <c r="J97" s="18"/>
      <c r="K97" s="76"/>
      <c r="L97" s="75"/>
      <c r="M97" s="40"/>
      <c r="N97" s="75"/>
      <c r="O97" s="68"/>
    </row>
    <row r="98" spans="1:15" x14ac:dyDescent="0.25">
      <c r="A98" s="14"/>
      <c r="B98" s="15"/>
      <c r="C98" s="16"/>
      <c r="D98" s="16"/>
      <c r="E98" s="205"/>
      <c r="F98" s="16"/>
      <c r="G98" s="16"/>
      <c r="H98" s="75"/>
      <c r="I98" s="75"/>
      <c r="J98" s="23"/>
      <c r="K98" s="76"/>
      <c r="L98" s="75"/>
      <c r="M98" s="40"/>
      <c r="N98" s="75"/>
      <c r="O98" s="68"/>
    </row>
    <row r="99" spans="1:15" x14ac:dyDescent="0.25">
      <c r="A99" s="4"/>
      <c r="B99" s="6" t="s">
        <v>31</v>
      </c>
      <c r="C99" s="44" t="s">
        <v>16</v>
      </c>
      <c r="D99" s="44" t="s">
        <v>34</v>
      </c>
      <c r="E99" s="201" t="s">
        <v>43</v>
      </c>
      <c r="F99" s="44">
        <v>10</v>
      </c>
      <c r="G99" s="44" t="s">
        <v>21</v>
      </c>
      <c r="H99" s="203">
        <v>42216</v>
      </c>
      <c r="I99" s="203">
        <v>42226</v>
      </c>
      <c r="J99" s="18"/>
      <c r="K99" s="76"/>
      <c r="L99" s="75"/>
      <c r="M99" s="40"/>
      <c r="N99" s="75"/>
      <c r="O99" s="68"/>
    </row>
    <row r="100" spans="1:15" x14ac:dyDescent="0.25">
      <c r="A100" s="4"/>
      <c r="B100" s="6" t="s">
        <v>17</v>
      </c>
      <c r="C100" s="44" t="s">
        <v>16</v>
      </c>
      <c r="D100" s="44" t="s">
        <v>34</v>
      </c>
      <c r="E100" s="200">
        <v>3</v>
      </c>
      <c r="F100" s="44" t="s">
        <v>39</v>
      </c>
      <c r="G100" s="44" t="s">
        <v>21</v>
      </c>
      <c r="H100" s="203">
        <v>42216</v>
      </c>
      <c r="I100" s="203">
        <v>42226</v>
      </c>
      <c r="J100" s="18"/>
      <c r="K100" s="76"/>
      <c r="L100" s="75"/>
      <c r="M100" s="40"/>
      <c r="N100" s="75"/>
      <c r="O100" s="68"/>
    </row>
    <row r="101" spans="1:15" x14ac:dyDescent="0.25">
      <c r="A101" s="4"/>
      <c r="B101" s="6" t="s">
        <v>18</v>
      </c>
      <c r="C101" s="44" t="s">
        <v>18</v>
      </c>
      <c r="D101" s="44" t="s">
        <v>34</v>
      </c>
      <c r="E101" s="201">
        <v>7.14</v>
      </c>
      <c r="F101" s="44" t="s">
        <v>22</v>
      </c>
      <c r="G101" s="44" t="s">
        <v>21</v>
      </c>
      <c r="H101" s="203">
        <v>42216</v>
      </c>
      <c r="I101" s="203">
        <v>42226</v>
      </c>
      <c r="J101" s="18"/>
      <c r="K101" s="76"/>
      <c r="L101" s="75"/>
      <c r="M101" s="40"/>
      <c r="N101" s="75"/>
      <c r="O101" s="68"/>
    </row>
    <row r="102" spans="1:15" ht="15" customHeight="1" x14ac:dyDescent="0.25">
      <c r="A102" s="4"/>
      <c r="B102" s="6" t="s">
        <v>32</v>
      </c>
      <c r="C102" s="45" t="s">
        <v>33</v>
      </c>
      <c r="D102" s="44" t="s">
        <v>34</v>
      </c>
      <c r="E102" s="200">
        <v>5.3</v>
      </c>
      <c r="F102" s="44" t="s">
        <v>40</v>
      </c>
      <c r="G102" s="44" t="s">
        <v>21</v>
      </c>
      <c r="H102" s="203">
        <v>42216</v>
      </c>
      <c r="I102" s="203">
        <v>42226</v>
      </c>
      <c r="J102" s="18"/>
      <c r="K102" s="76"/>
      <c r="L102" s="75"/>
      <c r="M102" s="40"/>
      <c r="N102" s="75"/>
      <c r="O102" s="68"/>
    </row>
    <row r="103" spans="1:15" x14ac:dyDescent="0.25">
      <c r="A103" s="4"/>
      <c r="B103" s="6" t="s">
        <v>36</v>
      </c>
      <c r="C103" s="44" t="s">
        <v>37</v>
      </c>
      <c r="D103" s="44" t="s">
        <v>35</v>
      </c>
      <c r="E103" s="200">
        <v>815</v>
      </c>
      <c r="F103" s="44" t="s">
        <v>26</v>
      </c>
      <c r="G103" s="44" t="s">
        <v>26</v>
      </c>
      <c r="H103" s="203">
        <v>42216</v>
      </c>
      <c r="I103" s="203">
        <v>42226</v>
      </c>
      <c r="J103" s="18"/>
      <c r="K103" s="76"/>
      <c r="L103" s="75"/>
      <c r="M103" s="40"/>
      <c r="N103" s="75"/>
      <c r="O103" s="68"/>
    </row>
    <row r="104" spans="1:15" x14ac:dyDescent="0.25">
      <c r="A104" s="14"/>
      <c r="B104" s="15"/>
      <c r="C104" s="16"/>
      <c r="D104" s="16"/>
      <c r="E104" s="205"/>
      <c r="F104" s="16"/>
      <c r="G104" s="16"/>
      <c r="H104" s="75"/>
      <c r="I104" s="75"/>
      <c r="J104" s="23"/>
      <c r="K104" s="76"/>
      <c r="L104" s="75"/>
      <c r="M104" s="40"/>
      <c r="N104" s="75"/>
      <c r="O104" s="68"/>
    </row>
    <row r="105" spans="1:15" x14ac:dyDescent="0.25">
      <c r="A105" s="4"/>
      <c r="B105" s="6" t="s">
        <v>31</v>
      </c>
      <c r="C105" s="44" t="s">
        <v>16</v>
      </c>
      <c r="D105" s="44" t="s">
        <v>34</v>
      </c>
      <c r="E105" s="201" t="s">
        <v>43</v>
      </c>
      <c r="F105" s="44">
        <v>10</v>
      </c>
      <c r="G105" s="44" t="s">
        <v>21</v>
      </c>
      <c r="H105" s="203">
        <v>42220</v>
      </c>
      <c r="I105" s="203">
        <v>42230</v>
      </c>
      <c r="J105" s="18"/>
      <c r="K105" s="76"/>
      <c r="L105" s="75"/>
      <c r="M105" s="40"/>
      <c r="N105" s="75"/>
      <c r="O105" s="68"/>
    </row>
    <row r="106" spans="1:15" x14ac:dyDescent="0.25">
      <c r="A106" s="4"/>
      <c r="B106" s="6" t="s">
        <v>17</v>
      </c>
      <c r="C106" s="44" t="s">
        <v>16</v>
      </c>
      <c r="D106" s="44" t="s">
        <v>34</v>
      </c>
      <c r="E106" s="200">
        <v>5</v>
      </c>
      <c r="F106" s="44" t="s">
        <v>39</v>
      </c>
      <c r="G106" s="44" t="s">
        <v>21</v>
      </c>
      <c r="H106" s="203">
        <v>42220</v>
      </c>
      <c r="I106" s="203">
        <v>42230</v>
      </c>
      <c r="J106" s="18"/>
      <c r="K106" s="76"/>
      <c r="L106" s="75"/>
      <c r="M106" s="40"/>
      <c r="N106" s="75"/>
      <c r="O106" s="68"/>
    </row>
    <row r="107" spans="1:15" x14ac:dyDescent="0.25">
      <c r="A107" s="4"/>
      <c r="B107" s="6" t="s">
        <v>18</v>
      </c>
      <c r="C107" s="44" t="s">
        <v>18</v>
      </c>
      <c r="D107" s="44" t="s">
        <v>34</v>
      </c>
      <c r="E107" s="201">
        <v>7.06</v>
      </c>
      <c r="F107" s="44" t="s">
        <v>22</v>
      </c>
      <c r="G107" s="44" t="s">
        <v>21</v>
      </c>
      <c r="H107" s="203">
        <v>42220</v>
      </c>
      <c r="I107" s="203">
        <v>42230</v>
      </c>
      <c r="J107" s="18"/>
      <c r="K107" s="76"/>
      <c r="L107" s="75"/>
      <c r="M107" s="40"/>
      <c r="N107" s="75"/>
      <c r="O107" s="68"/>
    </row>
    <row r="108" spans="1:15" ht="15" customHeight="1" x14ac:dyDescent="0.25">
      <c r="A108" s="4"/>
      <c r="B108" s="6" t="s">
        <v>32</v>
      </c>
      <c r="C108" s="45" t="s">
        <v>33</v>
      </c>
      <c r="D108" s="44" t="s">
        <v>34</v>
      </c>
      <c r="E108" s="200">
        <v>7</v>
      </c>
      <c r="F108" s="44" t="s">
        <v>40</v>
      </c>
      <c r="G108" s="44" t="s">
        <v>21</v>
      </c>
      <c r="H108" s="203">
        <v>42220</v>
      </c>
      <c r="I108" s="203">
        <v>42230</v>
      </c>
      <c r="J108" s="18"/>
      <c r="K108" s="76"/>
      <c r="L108" s="75"/>
      <c r="M108" s="40"/>
      <c r="N108" s="75"/>
      <c r="O108" s="68"/>
    </row>
    <row r="109" spans="1:15" x14ac:dyDescent="0.25">
      <c r="A109" s="4"/>
      <c r="B109" s="6" t="s">
        <v>36</v>
      </c>
      <c r="C109" s="44" t="s">
        <v>37</v>
      </c>
      <c r="D109" s="44" t="s">
        <v>35</v>
      </c>
      <c r="E109" s="200">
        <v>875</v>
      </c>
      <c r="F109" s="44" t="s">
        <v>26</v>
      </c>
      <c r="G109" s="44" t="s">
        <v>26</v>
      </c>
      <c r="H109" s="203">
        <v>42220</v>
      </c>
      <c r="I109" s="203">
        <v>42230</v>
      </c>
      <c r="J109" s="18"/>
      <c r="K109" s="76"/>
      <c r="L109" s="75"/>
      <c r="M109" s="40"/>
      <c r="N109" s="75"/>
      <c r="O109" s="68"/>
    </row>
    <row r="110" spans="1:15" x14ac:dyDescent="0.25">
      <c r="A110" s="14"/>
      <c r="B110" s="15"/>
      <c r="C110" s="16"/>
      <c r="D110" s="16"/>
      <c r="E110" s="205"/>
      <c r="F110" s="16"/>
      <c r="G110" s="16"/>
      <c r="H110" s="75"/>
      <c r="I110" s="75"/>
      <c r="J110" s="23"/>
      <c r="K110" s="76"/>
      <c r="L110" s="75"/>
      <c r="M110" s="40"/>
      <c r="N110" s="75"/>
      <c r="O110" s="68"/>
    </row>
    <row r="111" spans="1:15" x14ac:dyDescent="0.25">
      <c r="A111" s="4"/>
      <c r="B111" s="6" t="s">
        <v>31</v>
      </c>
      <c r="C111" s="44" t="s">
        <v>16</v>
      </c>
      <c r="D111" s="44" t="s">
        <v>34</v>
      </c>
      <c r="E111" s="201" t="s">
        <v>43</v>
      </c>
      <c r="F111" s="44">
        <v>10</v>
      </c>
      <c r="G111" s="44" t="s">
        <v>21</v>
      </c>
      <c r="H111" s="203">
        <v>42243</v>
      </c>
      <c r="I111" s="203">
        <v>42256</v>
      </c>
      <c r="J111" s="18"/>
      <c r="K111" s="76"/>
      <c r="L111" s="75"/>
      <c r="M111" s="40"/>
      <c r="N111" s="75"/>
      <c r="O111" s="68"/>
    </row>
    <row r="112" spans="1:15" x14ac:dyDescent="0.25">
      <c r="A112" s="4"/>
      <c r="B112" s="6" t="s">
        <v>17</v>
      </c>
      <c r="C112" s="44" t="s">
        <v>16</v>
      </c>
      <c r="D112" s="44" t="s">
        <v>34</v>
      </c>
      <c r="E112" s="249">
        <v>53</v>
      </c>
      <c r="F112" s="44" t="s">
        <v>39</v>
      </c>
      <c r="G112" s="219" t="s">
        <v>111</v>
      </c>
      <c r="H112" s="203">
        <v>42243</v>
      </c>
      <c r="I112" s="203">
        <v>42256</v>
      </c>
      <c r="J112" s="18"/>
      <c r="K112" s="76"/>
      <c r="L112" s="75"/>
      <c r="M112" s="40"/>
      <c r="N112" s="75"/>
      <c r="O112" s="68"/>
    </row>
    <row r="113" spans="1:15" x14ac:dyDescent="0.25">
      <c r="A113" s="4"/>
      <c r="B113" s="6" t="s">
        <v>18</v>
      </c>
      <c r="C113" s="44" t="s">
        <v>18</v>
      </c>
      <c r="D113" s="44" t="s">
        <v>34</v>
      </c>
      <c r="E113" s="201">
        <v>7.16</v>
      </c>
      <c r="F113" s="44" t="s">
        <v>22</v>
      </c>
      <c r="G113" s="44" t="s">
        <v>21</v>
      </c>
      <c r="H113" s="203">
        <v>42243</v>
      </c>
      <c r="I113" s="203">
        <v>42256</v>
      </c>
      <c r="J113" s="18"/>
      <c r="K113" s="76"/>
      <c r="L113" s="75"/>
      <c r="M113" s="40"/>
      <c r="N113" s="75"/>
      <c r="O113" s="68"/>
    </row>
    <row r="114" spans="1:15" ht="15" customHeight="1" x14ac:dyDescent="0.25">
      <c r="A114" s="4"/>
      <c r="B114" s="6" t="s">
        <v>32</v>
      </c>
      <c r="C114" s="45" t="s">
        <v>33</v>
      </c>
      <c r="D114" s="44" t="s">
        <v>34</v>
      </c>
      <c r="E114" s="200">
        <v>68</v>
      </c>
      <c r="F114" s="44" t="s">
        <v>40</v>
      </c>
      <c r="G114" s="44" t="s">
        <v>21</v>
      </c>
      <c r="H114" s="203">
        <v>42243</v>
      </c>
      <c r="I114" s="203">
        <v>42256</v>
      </c>
      <c r="J114" s="18"/>
      <c r="K114" s="76"/>
      <c r="L114" s="75"/>
      <c r="M114" s="40"/>
      <c r="N114" s="75"/>
      <c r="O114" s="68"/>
    </row>
    <row r="115" spans="1:15" x14ac:dyDescent="0.25">
      <c r="A115" s="4"/>
      <c r="B115" s="6" t="s">
        <v>36</v>
      </c>
      <c r="C115" s="44" t="s">
        <v>37</v>
      </c>
      <c r="D115" s="44" t="s">
        <v>35</v>
      </c>
      <c r="E115" s="200">
        <v>615</v>
      </c>
      <c r="F115" s="44" t="s">
        <v>26</v>
      </c>
      <c r="G115" s="44" t="s">
        <v>26</v>
      </c>
      <c r="H115" s="203">
        <v>42243</v>
      </c>
      <c r="I115" s="203">
        <v>42256</v>
      </c>
      <c r="J115" s="18"/>
      <c r="K115" s="76"/>
      <c r="L115" s="75"/>
      <c r="M115" s="40"/>
      <c r="N115" s="75"/>
      <c r="O115" s="68"/>
    </row>
    <row r="116" spans="1:15" x14ac:dyDescent="0.25">
      <c r="A116" s="14"/>
      <c r="B116" s="15"/>
      <c r="C116" s="16"/>
      <c r="D116" s="16"/>
      <c r="E116" s="205"/>
      <c r="F116" s="16"/>
      <c r="G116" s="16"/>
      <c r="H116" s="75"/>
      <c r="I116" s="75"/>
      <c r="J116" s="23"/>
      <c r="K116" s="76"/>
      <c r="L116" s="75"/>
      <c r="M116" s="40"/>
      <c r="N116" s="75"/>
      <c r="O116" s="68"/>
    </row>
    <row r="117" spans="1:15" x14ac:dyDescent="0.25">
      <c r="A117" s="4"/>
      <c r="B117" s="6" t="s">
        <v>31</v>
      </c>
      <c r="C117" s="44" t="s">
        <v>16</v>
      </c>
      <c r="D117" s="44" t="s">
        <v>34</v>
      </c>
      <c r="E117" s="201" t="s">
        <v>43</v>
      </c>
      <c r="F117" s="44">
        <v>10</v>
      </c>
      <c r="G117" s="44" t="s">
        <v>21</v>
      </c>
      <c r="H117" s="203">
        <v>42254</v>
      </c>
      <c r="I117" s="203">
        <v>42261</v>
      </c>
      <c r="J117" s="18"/>
      <c r="K117" s="76"/>
      <c r="L117" s="75"/>
      <c r="M117" s="40"/>
      <c r="N117" s="75"/>
      <c r="O117" s="68"/>
    </row>
    <row r="118" spans="1:15" x14ac:dyDescent="0.25">
      <c r="A118" s="4"/>
      <c r="B118" s="6" t="s">
        <v>17</v>
      </c>
      <c r="C118" s="44" t="s">
        <v>16</v>
      </c>
      <c r="D118" s="44" t="s">
        <v>34</v>
      </c>
      <c r="E118" s="200">
        <v>20</v>
      </c>
      <c r="F118" s="44" t="s">
        <v>39</v>
      </c>
      <c r="G118" s="44" t="s">
        <v>21</v>
      </c>
      <c r="H118" s="203">
        <v>42254</v>
      </c>
      <c r="I118" s="203">
        <v>42261</v>
      </c>
      <c r="J118" s="18"/>
      <c r="K118" s="76"/>
      <c r="L118" s="75"/>
      <c r="M118" s="40"/>
      <c r="N118" s="75"/>
      <c r="O118" s="68"/>
    </row>
    <row r="119" spans="1:15" x14ac:dyDescent="0.25">
      <c r="A119" s="4"/>
      <c r="B119" s="6" t="s">
        <v>18</v>
      </c>
      <c r="C119" s="44" t="s">
        <v>18</v>
      </c>
      <c r="D119" s="44" t="s">
        <v>34</v>
      </c>
      <c r="E119" s="201">
        <v>7.14</v>
      </c>
      <c r="F119" s="44" t="s">
        <v>22</v>
      </c>
      <c r="G119" s="44" t="s">
        <v>21</v>
      </c>
      <c r="H119" s="203">
        <v>42254</v>
      </c>
      <c r="I119" s="203">
        <v>42261</v>
      </c>
      <c r="J119" s="18"/>
      <c r="K119" s="76"/>
      <c r="L119" s="75"/>
      <c r="M119" s="40"/>
      <c r="N119" s="75"/>
      <c r="O119" s="68"/>
    </row>
    <row r="120" spans="1:15" ht="15" customHeight="1" x14ac:dyDescent="0.25">
      <c r="A120" s="4"/>
      <c r="B120" s="6" t="s">
        <v>32</v>
      </c>
      <c r="C120" s="45" t="s">
        <v>33</v>
      </c>
      <c r="D120" s="44" t="s">
        <v>34</v>
      </c>
      <c r="E120" s="200">
        <v>17</v>
      </c>
      <c r="F120" s="44" t="s">
        <v>40</v>
      </c>
      <c r="G120" s="44" t="s">
        <v>21</v>
      </c>
      <c r="H120" s="203">
        <v>42254</v>
      </c>
      <c r="I120" s="203">
        <v>42261</v>
      </c>
      <c r="J120" s="18"/>
      <c r="K120" s="76"/>
      <c r="L120" s="75"/>
      <c r="M120" s="40"/>
      <c r="N120" s="75"/>
      <c r="O120" s="68"/>
    </row>
    <row r="121" spans="1:15" x14ac:dyDescent="0.25">
      <c r="A121" s="4"/>
      <c r="B121" s="6" t="s">
        <v>36</v>
      </c>
      <c r="C121" s="44" t="s">
        <v>37</v>
      </c>
      <c r="D121" s="44" t="s">
        <v>35</v>
      </c>
      <c r="E121" s="200">
        <v>644</v>
      </c>
      <c r="F121" s="44" t="s">
        <v>26</v>
      </c>
      <c r="G121" s="44" t="s">
        <v>26</v>
      </c>
      <c r="H121" s="203">
        <v>42254</v>
      </c>
      <c r="I121" s="203">
        <v>42261</v>
      </c>
      <c r="J121" s="18"/>
      <c r="K121" s="76"/>
      <c r="L121" s="75"/>
      <c r="M121" s="40"/>
      <c r="N121" s="75"/>
      <c r="O121" s="68"/>
    </row>
    <row r="122" spans="1:15" x14ac:dyDescent="0.25">
      <c r="A122" s="14"/>
      <c r="B122" s="15"/>
      <c r="C122" s="16"/>
      <c r="D122" s="16"/>
      <c r="E122" s="205"/>
      <c r="F122" s="16"/>
      <c r="G122" s="16"/>
      <c r="H122" s="75"/>
      <c r="I122" s="75"/>
      <c r="J122" s="23"/>
      <c r="K122" s="76"/>
      <c r="L122" s="75"/>
      <c r="M122" s="40"/>
      <c r="N122" s="75"/>
      <c r="O122" s="68"/>
    </row>
    <row r="123" spans="1:15" x14ac:dyDescent="0.25">
      <c r="A123" s="4"/>
      <c r="B123" s="6" t="s">
        <v>31</v>
      </c>
      <c r="C123" s="44" t="s">
        <v>16</v>
      </c>
      <c r="D123" s="44" t="s">
        <v>34</v>
      </c>
      <c r="E123" s="201" t="s">
        <v>43</v>
      </c>
      <c r="F123" s="44">
        <v>10</v>
      </c>
      <c r="G123" s="44" t="s">
        <v>21</v>
      </c>
      <c r="H123" s="203">
        <v>42258</v>
      </c>
      <c r="I123" s="203">
        <v>42275</v>
      </c>
      <c r="J123" s="18"/>
      <c r="K123" s="76"/>
      <c r="L123" s="75"/>
      <c r="M123" s="40"/>
      <c r="N123" s="75"/>
      <c r="O123" s="68"/>
    </row>
    <row r="124" spans="1:15" x14ac:dyDescent="0.25">
      <c r="A124" s="4"/>
      <c r="B124" s="6" t="s">
        <v>17</v>
      </c>
      <c r="C124" s="44" t="s">
        <v>16</v>
      </c>
      <c r="D124" s="44" t="s">
        <v>34</v>
      </c>
      <c r="E124" s="200">
        <v>28</v>
      </c>
      <c r="F124" s="44" t="s">
        <v>39</v>
      </c>
      <c r="G124" s="44" t="s">
        <v>21</v>
      </c>
      <c r="H124" s="203">
        <v>42258</v>
      </c>
      <c r="I124" s="203">
        <v>42275</v>
      </c>
      <c r="J124" s="18"/>
      <c r="K124" s="76"/>
      <c r="L124" s="75"/>
      <c r="M124" s="40"/>
      <c r="N124" s="75"/>
      <c r="O124" s="68"/>
    </row>
    <row r="125" spans="1:15" x14ac:dyDescent="0.25">
      <c r="A125" s="4"/>
      <c r="B125" s="6" t="s">
        <v>18</v>
      </c>
      <c r="C125" s="44" t="s">
        <v>18</v>
      </c>
      <c r="D125" s="44" t="s">
        <v>34</v>
      </c>
      <c r="E125" s="201">
        <v>6.99</v>
      </c>
      <c r="F125" s="44" t="s">
        <v>22</v>
      </c>
      <c r="G125" s="44" t="s">
        <v>21</v>
      </c>
      <c r="H125" s="203">
        <v>42258</v>
      </c>
      <c r="I125" s="203">
        <v>42275</v>
      </c>
      <c r="J125" s="18"/>
      <c r="K125" s="76"/>
      <c r="L125" s="75"/>
      <c r="M125" s="40"/>
      <c r="N125" s="75"/>
      <c r="O125" s="68"/>
    </row>
    <row r="126" spans="1:15" ht="15" customHeight="1" x14ac:dyDescent="0.25">
      <c r="A126" s="4"/>
      <c r="B126" s="6" t="s">
        <v>32</v>
      </c>
      <c r="C126" s="45" t="s">
        <v>33</v>
      </c>
      <c r="D126" s="44" t="s">
        <v>34</v>
      </c>
      <c r="E126" s="200">
        <v>25</v>
      </c>
      <c r="F126" s="44" t="s">
        <v>40</v>
      </c>
      <c r="G126" s="44" t="s">
        <v>21</v>
      </c>
      <c r="H126" s="203">
        <v>42258</v>
      </c>
      <c r="I126" s="203">
        <v>42275</v>
      </c>
      <c r="J126" s="18"/>
      <c r="K126" s="76"/>
      <c r="L126" s="75"/>
      <c r="M126" s="40"/>
      <c r="N126" s="75"/>
      <c r="O126" s="68"/>
    </row>
    <row r="127" spans="1:15" x14ac:dyDescent="0.25">
      <c r="A127" s="4"/>
      <c r="B127" s="6" t="s">
        <v>36</v>
      </c>
      <c r="C127" s="44" t="s">
        <v>37</v>
      </c>
      <c r="D127" s="44" t="s">
        <v>35</v>
      </c>
      <c r="E127" s="200">
        <v>670</v>
      </c>
      <c r="F127" s="44" t="s">
        <v>26</v>
      </c>
      <c r="G127" s="44" t="s">
        <v>26</v>
      </c>
      <c r="H127" s="203">
        <v>42258</v>
      </c>
      <c r="I127" s="203">
        <v>42275</v>
      </c>
      <c r="J127" s="18"/>
      <c r="K127" s="76"/>
      <c r="L127" s="75"/>
      <c r="M127" s="40"/>
      <c r="N127" s="75"/>
      <c r="O127" s="68"/>
    </row>
    <row r="128" spans="1:15" x14ac:dyDescent="0.25">
      <c r="A128" s="14"/>
      <c r="B128" s="15"/>
      <c r="C128" s="16"/>
      <c r="D128" s="16"/>
      <c r="E128" s="205"/>
      <c r="F128" s="16"/>
      <c r="G128" s="16"/>
      <c r="H128" s="75"/>
      <c r="I128" s="75"/>
      <c r="J128" s="23"/>
      <c r="K128" s="76"/>
      <c r="L128" s="75"/>
      <c r="M128" s="40"/>
      <c r="N128" s="75"/>
      <c r="O128" s="68"/>
    </row>
    <row r="129" spans="1:15" x14ac:dyDescent="0.25">
      <c r="A129" s="4"/>
      <c r="B129" s="6" t="s">
        <v>31</v>
      </c>
      <c r="C129" s="44" t="s">
        <v>16</v>
      </c>
      <c r="D129" s="44" t="s">
        <v>34</v>
      </c>
      <c r="E129" s="201" t="s">
        <v>43</v>
      </c>
      <c r="F129" s="44">
        <v>10</v>
      </c>
      <c r="G129" s="44" t="s">
        <v>21</v>
      </c>
      <c r="H129" s="203">
        <v>42264</v>
      </c>
      <c r="I129" s="203">
        <v>42275</v>
      </c>
      <c r="J129" s="18"/>
      <c r="K129" s="76"/>
      <c r="L129" s="75"/>
      <c r="M129" s="40"/>
      <c r="N129" s="75"/>
      <c r="O129" s="68"/>
    </row>
    <row r="130" spans="1:15" x14ac:dyDescent="0.25">
      <c r="A130" s="4"/>
      <c r="B130" s="6" t="s">
        <v>17</v>
      </c>
      <c r="C130" s="44" t="s">
        <v>16</v>
      </c>
      <c r="D130" s="44" t="s">
        <v>34</v>
      </c>
      <c r="E130" s="200">
        <v>5</v>
      </c>
      <c r="F130" s="44" t="s">
        <v>39</v>
      </c>
      <c r="G130" s="44" t="s">
        <v>21</v>
      </c>
      <c r="H130" s="203">
        <v>42264</v>
      </c>
      <c r="I130" s="203">
        <v>42275</v>
      </c>
      <c r="J130" s="18"/>
      <c r="K130" s="76"/>
      <c r="L130" s="75"/>
      <c r="M130" s="40"/>
      <c r="N130" s="75"/>
      <c r="O130" s="68"/>
    </row>
    <row r="131" spans="1:15" x14ac:dyDescent="0.25">
      <c r="A131" s="4"/>
      <c r="B131" s="6" t="s">
        <v>18</v>
      </c>
      <c r="C131" s="44" t="s">
        <v>18</v>
      </c>
      <c r="D131" s="44" t="s">
        <v>34</v>
      </c>
      <c r="E131" s="201">
        <v>7.15</v>
      </c>
      <c r="F131" s="44" t="s">
        <v>22</v>
      </c>
      <c r="G131" s="44" t="s">
        <v>21</v>
      </c>
      <c r="H131" s="203">
        <v>42264</v>
      </c>
      <c r="I131" s="203">
        <v>42275</v>
      </c>
      <c r="J131" s="18"/>
      <c r="K131" s="76"/>
      <c r="L131" s="75"/>
      <c r="M131" s="40"/>
      <c r="N131" s="75"/>
      <c r="O131" s="68"/>
    </row>
    <row r="132" spans="1:15" ht="15" customHeight="1" x14ac:dyDescent="0.25">
      <c r="A132" s="4"/>
      <c r="B132" s="6" t="s">
        <v>32</v>
      </c>
      <c r="C132" s="45" t="s">
        <v>33</v>
      </c>
      <c r="D132" s="44" t="s">
        <v>34</v>
      </c>
      <c r="E132" s="200">
        <v>6.5</v>
      </c>
      <c r="F132" s="44" t="s">
        <v>40</v>
      </c>
      <c r="G132" s="44" t="s">
        <v>21</v>
      </c>
      <c r="H132" s="203">
        <v>42264</v>
      </c>
      <c r="I132" s="203">
        <v>42275</v>
      </c>
      <c r="J132" s="18"/>
      <c r="K132" s="76"/>
      <c r="L132" s="75"/>
      <c r="M132" s="40"/>
      <c r="N132" s="75"/>
      <c r="O132" s="68"/>
    </row>
    <row r="133" spans="1:15" x14ac:dyDescent="0.25">
      <c r="A133" s="4"/>
      <c r="B133" s="6" t="s">
        <v>36</v>
      </c>
      <c r="C133" s="44" t="s">
        <v>37</v>
      </c>
      <c r="D133" s="44" t="s">
        <v>35</v>
      </c>
      <c r="E133" s="200">
        <v>712</v>
      </c>
      <c r="F133" s="44" t="s">
        <v>26</v>
      </c>
      <c r="G133" s="44" t="s">
        <v>26</v>
      </c>
      <c r="H133" s="203">
        <v>42264</v>
      </c>
      <c r="I133" s="203">
        <v>42275</v>
      </c>
      <c r="J133" s="18"/>
      <c r="K133" s="76"/>
      <c r="L133" s="75"/>
      <c r="M133" s="40"/>
      <c r="N133" s="75"/>
      <c r="O133" s="68"/>
    </row>
    <row r="134" spans="1:15" x14ac:dyDescent="0.25">
      <c r="A134" s="14"/>
      <c r="B134" s="15"/>
      <c r="C134" s="16"/>
      <c r="D134" s="16"/>
      <c r="E134" s="205"/>
      <c r="F134" s="16"/>
      <c r="G134" s="16"/>
      <c r="H134" s="75"/>
      <c r="I134" s="75"/>
      <c r="J134" s="23"/>
      <c r="K134" s="76"/>
      <c r="L134" s="75"/>
      <c r="M134" s="40"/>
      <c r="N134" s="75"/>
      <c r="O134" s="68"/>
    </row>
    <row r="135" spans="1:15" x14ac:dyDescent="0.25">
      <c r="A135" s="4"/>
      <c r="B135" s="6" t="s">
        <v>31</v>
      </c>
      <c r="C135" s="44" t="s">
        <v>16</v>
      </c>
      <c r="D135" s="44" t="s">
        <v>34</v>
      </c>
      <c r="E135" s="201" t="s">
        <v>43</v>
      </c>
      <c r="F135" s="44">
        <v>10</v>
      </c>
      <c r="G135" s="44" t="s">
        <v>21</v>
      </c>
      <c r="H135" s="203">
        <v>42278</v>
      </c>
      <c r="I135" s="203">
        <v>42289</v>
      </c>
      <c r="J135" s="18"/>
      <c r="K135" s="76"/>
      <c r="L135" s="75"/>
      <c r="M135" s="40"/>
      <c r="N135" s="75"/>
      <c r="O135" s="68"/>
    </row>
    <row r="136" spans="1:15" x14ac:dyDescent="0.25">
      <c r="A136" s="4"/>
      <c r="B136" s="6" t="s">
        <v>17</v>
      </c>
      <c r="C136" s="44" t="s">
        <v>16</v>
      </c>
      <c r="D136" s="44" t="s">
        <v>34</v>
      </c>
      <c r="E136" s="200">
        <v>13</v>
      </c>
      <c r="F136" s="44" t="s">
        <v>39</v>
      </c>
      <c r="G136" s="44" t="s">
        <v>21</v>
      </c>
      <c r="H136" s="203">
        <v>42278</v>
      </c>
      <c r="I136" s="203">
        <v>42289</v>
      </c>
      <c r="J136" s="18"/>
      <c r="K136" s="76"/>
      <c r="L136" s="75"/>
      <c r="M136" s="40"/>
      <c r="N136" s="75"/>
      <c r="O136" s="68"/>
    </row>
    <row r="137" spans="1:15" x14ac:dyDescent="0.25">
      <c r="A137" s="4"/>
      <c r="B137" s="6" t="s">
        <v>18</v>
      </c>
      <c r="C137" s="44" t="s">
        <v>18</v>
      </c>
      <c r="D137" s="44" t="s">
        <v>34</v>
      </c>
      <c r="E137" s="201">
        <v>7.3</v>
      </c>
      <c r="F137" s="44" t="s">
        <v>22</v>
      </c>
      <c r="G137" s="44" t="s">
        <v>21</v>
      </c>
      <c r="H137" s="203">
        <v>42278</v>
      </c>
      <c r="I137" s="203">
        <v>42289</v>
      </c>
      <c r="J137" s="18"/>
      <c r="K137" s="76"/>
      <c r="L137" s="75"/>
      <c r="M137" s="40"/>
      <c r="N137" s="75"/>
      <c r="O137" s="68"/>
    </row>
    <row r="138" spans="1:15" ht="15" customHeight="1" x14ac:dyDescent="0.25">
      <c r="A138" s="4"/>
      <c r="B138" s="6" t="s">
        <v>32</v>
      </c>
      <c r="C138" s="45" t="s">
        <v>33</v>
      </c>
      <c r="D138" s="44" t="s">
        <v>34</v>
      </c>
      <c r="E138" s="200">
        <v>17</v>
      </c>
      <c r="F138" s="44" t="s">
        <v>40</v>
      </c>
      <c r="G138" s="44" t="s">
        <v>21</v>
      </c>
      <c r="H138" s="203">
        <v>42278</v>
      </c>
      <c r="I138" s="203">
        <v>42289</v>
      </c>
      <c r="J138" s="18"/>
      <c r="K138" s="76"/>
      <c r="L138" s="75"/>
      <c r="M138" s="40"/>
      <c r="N138" s="75"/>
      <c r="O138" s="68"/>
    </row>
    <row r="139" spans="1:15" x14ac:dyDescent="0.25">
      <c r="A139" s="4"/>
      <c r="B139" s="6" t="s">
        <v>36</v>
      </c>
      <c r="C139" s="44" t="s">
        <v>37</v>
      </c>
      <c r="D139" s="44" t="s">
        <v>35</v>
      </c>
      <c r="E139" s="200">
        <v>823</v>
      </c>
      <c r="F139" s="44" t="s">
        <v>26</v>
      </c>
      <c r="G139" s="44" t="s">
        <v>26</v>
      </c>
      <c r="H139" s="203">
        <v>42278</v>
      </c>
      <c r="I139" s="203">
        <v>42289</v>
      </c>
      <c r="J139" s="18"/>
      <c r="K139" s="76"/>
      <c r="L139" s="75"/>
      <c r="M139" s="40"/>
      <c r="N139" s="75"/>
      <c r="O139" s="68"/>
    </row>
    <row r="140" spans="1:15" x14ac:dyDescent="0.25">
      <c r="A140" s="14"/>
      <c r="B140" s="15"/>
      <c r="C140" s="16"/>
      <c r="D140" s="16"/>
      <c r="E140" s="205"/>
      <c r="F140" s="16"/>
      <c r="G140" s="16"/>
      <c r="H140" s="75"/>
      <c r="I140" s="75"/>
      <c r="J140" s="23"/>
      <c r="K140" s="76"/>
      <c r="L140" s="75"/>
      <c r="M140" s="40"/>
      <c r="N140" s="75"/>
      <c r="O140" s="68"/>
    </row>
    <row r="141" spans="1:15" x14ac:dyDescent="0.25">
      <c r="A141" s="4"/>
      <c r="B141" s="6" t="s">
        <v>31</v>
      </c>
      <c r="C141" s="44" t="s">
        <v>16</v>
      </c>
      <c r="D141" s="44" t="s">
        <v>34</v>
      </c>
      <c r="E141" s="201" t="s">
        <v>43</v>
      </c>
      <c r="F141" s="44">
        <v>10</v>
      </c>
      <c r="G141" s="44" t="s">
        <v>21</v>
      </c>
      <c r="H141" s="203">
        <v>42285</v>
      </c>
      <c r="I141" s="203">
        <v>42297</v>
      </c>
      <c r="J141" s="18"/>
      <c r="K141" s="76"/>
      <c r="L141" s="75"/>
      <c r="M141" s="40"/>
      <c r="N141" s="75"/>
      <c r="O141" s="68"/>
    </row>
    <row r="142" spans="1:15" x14ac:dyDescent="0.25">
      <c r="A142" s="4"/>
      <c r="B142" s="6" t="s">
        <v>17</v>
      </c>
      <c r="C142" s="44" t="s">
        <v>16</v>
      </c>
      <c r="D142" s="44" t="s">
        <v>34</v>
      </c>
      <c r="E142" s="200">
        <v>22</v>
      </c>
      <c r="F142" s="44" t="s">
        <v>39</v>
      </c>
      <c r="G142" s="44" t="s">
        <v>21</v>
      </c>
      <c r="H142" s="203">
        <v>42285</v>
      </c>
      <c r="I142" s="203">
        <v>42297</v>
      </c>
      <c r="J142" s="18"/>
      <c r="K142" s="76"/>
      <c r="L142" s="75"/>
      <c r="M142" s="40"/>
      <c r="N142" s="75"/>
      <c r="O142" s="68"/>
    </row>
    <row r="143" spans="1:15" x14ac:dyDescent="0.25">
      <c r="A143" s="4"/>
      <c r="B143" s="6" t="s">
        <v>18</v>
      </c>
      <c r="C143" s="44" t="s">
        <v>18</v>
      </c>
      <c r="D143" s="44" t="s">
        <v>34</v>
      </c>
      <c r="E143" s="201">
        <v>7.62</v>
      </c>
      <c r="F143" s="44" t="s">
        <v>22</v>
      </c>
      <c r="G143" s="44" t="s">
        <v>21</v>
      </c>
      <c r="H143" s="203">
        <v>42285</v>
      </c>
      <c r="I143" s="203">
        <v>42297</v>
      </c>
      <c r="J143" s="18"/>
      <c r="K143" s="76"/>
      <c r="L143" s="75"/>
      <c r="M143" s="40"/>
      <c r="N143" s="75"/>
      <c r="O143" s="68"/>
    </row>
    <row r="144" spans="1:15" ht="15" customHeight="1" x14ac:dyDescent="0.25">
      <c r="A144" s="4"/>
      <c r="B144" s="6" t="s">
        <v>32</v>
      </c>
      <c r="C144" s="45" t="s">
        <v>33</v>
      </c>
      <c r="D144" s="44" t="s">
        <v>34</v>
      </c>
      <c r="E144" s="200">
        <v>24</v>
      </c>
      <c r="F144" s="44" t="s">
        <v>40</v>
      </c>
      <c r="G144" s="44" t="s">
        <v>21</v>
      </c>
      <c r="H144" s="203">
        <v>42285</v>
      </c>
      <c r="I144" s="203">
        <v>42297</v>
      </c>
      <c r="J144" s="18"/>
      <c r="K144" s="76"/>
      <c r="L144" s="75"/>
      <c r="M144" s="40"/>
      <c r="N144" s="75"/>
      <c r="O144" s="68"/>
    </row>
    <row r="145" spans="1:15" x14ac:dyDescent="0.25">
      <c r="A145" s="4"/>
      <c r="B145" s="6" t="s">
        <v>36</v>
      </c>
      <c r="C145" s="44" t="s">
        <v>37</v>
      </c>
      <c r="D145" s="44" t="s">
        <v>35</v>
      </c>
      <c r="E145" s="200">
        <v>884</v>
      </c>
      <c r="F145" s="44" t="s">
        <v>26</v>
      </c>
      <c r="G145" s="44" t="s">
        <v>26</v>
      </c>
      <c r="H145" s="203">
        <v>42285</v>
      </c>
      <c r="I145" s="203">
        <v>42297</v>
      </c>
      <c r="J145" s="18"/>
      <c r="K145" s="76"/>
      <c r="L145" s="75"/>
      <c r="M145" s="40"/>
      <c r="N145" s="75"/>
      <c r="O145" s="68"/>
    </row>
    <row r="146" spans="1:15" x14ac:dyDescent="0.25">
      <c r="A146" s="14"/>
      <c r="B146" s="15"/>
      <c r="C146" s="16"/>
      <c r="D146" s="16"/>
      <c r="E146" s="205"/>
      <c r="F146" s="16"/>
      <c r="G146" s="16"/>
      <c r="H146" s="75"/>
      <c r="I146" s="75"/>
      <c r="J146" s="23"/>
      <c r="K146" s="76"/>
      <c r="L146" s="75"/>
      <c r="M146" s="40"/>
      <c r="N146" s="75"/>
      <c r="O146" s="68"/>
    </row>
    <row r="147" spans="1:15" x14ac:dyDescent="0.25">
      <c r="A147" s="4"/>
      <c r="B147" s="6" t="s">
        <v>31</v>
      </c>
      <c r="C147" s="44" t="s">
        <v>16</v>
      </c>
      <c r="D147" s="44" t="s">
        <v>34</v>
      </c>
      <c r="E147" s="201" t="s">
        <v>43</v>
      </c>
      <c r="F147" s="44">
        <v>10</v>
      </c>
      <c r="G147" s="44" t="s">
        <v>21</v>
      </c>
      <c r="H147" s="203">
        <v>42296</v>
      </c>
      <c r="I147" s="203">
        <v>42303</v>
      </c>
      <c r="J147" s="18"/>
      <c r="K147" s="76"/>
      <c r="L147" s="75"/>
      <c r="M147" s="40"/>
      <c r="N147" s="75"/>
      <c r="O147" s="68"/>
    </row>
    <row r="148" spans="1:15" x14ac:dyDescent="0.25">
      <c r="A148" s="4"/>
      <c r="B148" s="6" t="s">
        <v>17</v>
      </c>
      <c r="C148" s="44" t="s">
        <v>16</v>
      </c>
      <c r="D148" s="44" t="s">
        <v>34</v>
      </c>
      <c r="E148" s="200">
        <v>33</v>
      </c>
      <c r="F148" s="44" t="s">
        <v>39</v>
      </c>
      <c r="G148" s="44" t="s">
        <v>21</v>
      </c>
      <c r="H148" s="203">
        <v>42296</v>
      </c>
      <c r="I148" s="203">
        <v>42303</v>
      </c>
      <c r="J148" s="18"/>
      <c r="K148" s="76"/>
      <c r="L148" s="75"/>
      <c r="M148" s="40"/>
      <c r="N148" s="75"/>
      <c r="O148" s="68"/>
    </row>
    <row r="149" spans="1:15" x14ac:dyDescent="0.25">
      <c r="A149" s="4"/>
      <c r="B149" s="6" t="s">
        <v>18</v>
      </c>
      <c r="C149" s="44" t="s">
        <v>18</v>
      </c>
      <c r="D149" s="44" t="s">
        <v>34</v>
      </c>
      <c r="E149" s="201">
        <v>7.23</v>
      </c>
      <c r="F149" s="44" t="s">
        <v>22</v>
      </c>
      <c r="G149" s="44" t="s">
        <v>21</v>
      </c>
      <c r="H149" s="203">
        <v>42296</v>
      </c>
      <c r="I149" s="203">
        <v>42303</v>
      </c>
      <c r="J149" s="18"/>
      <c r="K149" s="76"/>
      <c r="L149" s="75"/>
      <c r="M149" s="40"/>
      <c r="N149" s="75"/>
      <c r="O149" s="68"/>
    </row>
    <row r="150" spans="1:15" ht="15" customHeight="1" x14ac:dyDescent="0.25">
      <c r="A150" s="4"/>
      <c r="B150" s="6" t="s">
        <v>32</v>
      </c>
      <c r="C150" s="45" t="s">
        <v>33</v>
      </c>
      <c r="D150" s="44" t="s">
        <v>34</v>
      </c>
      <c r="E150" s="200">
        <v>34</v>
      </c>
      <c r="F150" s="44" t="s">
        <v>40</v>
      </c>
      <c r="G150" s="44" t="s">
        <v>21</v>
      </c>
      <c r="H150" s="203">
        <v>42296</v>
      </c>
      <c r="I150" s="203">
        <v>42303</v>
      </c>
      <c r="J150" s="18"/>
      <c r="K150" s="76"/>
      <c r="L150" s="75"/>
      <c r="M150" s="40"/>
      <c r="N150" s="75"/>
      <c r="O150" s="68"/>
    </row>
    <row r="151" spans="1:15" x14ac:dyDescent="0.25">
      <c r="A151" s="4"/>
      <c r="B151" s="6" t="s">
        <v>36</v>
      </c>
      <c r="C151" s="44" t="s">
        <v>37</v>
      </c>
      <c r="D151" s="44" t="s">
        <v>35</v>
      </c>
      <c r="E151" s="200">
        <v>860</v>
      </c>
      <c r="F151" s="44" t="s">
        <v>26</v>
      </c>
      <c r="G151" s="44" t="s">
        <v>26</v>
      </c>
      <c r="H151" s="203">
        <v>42296</v>
      </c>
      <c r="I151" s="203">
        <v>42303</v>
      </c>
      <c r="J151" s="18"/>
      <c r="K151" s="76"/>
      <c r="L151" s="75"/>
      <c r="M151" s="40"/>
      <c r="N151" s="75"/>
      <c r="O151" s="68"/>
    </row>
    <row r="152" spans="1:15" x14ac:dyDescent="0.25">
      <c r="A152" s="14"/>
      <c r="B152" s="15"/>
      <c r="C152" s="16"/>
      <c r="D152" s="16"/>
      <c r="E152" s="205"/>
      <c r="F152" s="16"/>
      <c r="G152" s="16"/>
      <c r="H152" s="75"/>
      <c r="I152" s="75"/>
      <c r="J152" s="23"/>
      <c r="K152" s="76"/>
      <c r="L152" s="75"/>
      <c r="M152" s="40"/>
      <c r="N152" s="75"/>
      <c r="O152" s="68"/>
    </row>
    <row r="153" spans="1:15" x14ac:dyDescent="0.25">
      <c r="A153" s="4"/>
      <c r="B153" s="6" t="s">
        <v>31</v>
      </c>
      <c r="C153" s="44" t="s">
        <v>16</v>
      </c>
      <c r="D153" s="44" t="s">
        <v>34</v>
      </c>
      <c r="E153" s="201" t="s">
        <v>43</v>
      </c>
      <c r="F153" s="44">
        <v>10</v>
      </c>
      <c r="G153" s="44" t="s">
        <v>21</v>
      </c>
      <c r="H153" s="203">
        <v>42304</v>
      </c>
      <c r="I153" s="203">
        <v>42312</v>
      </c>
      <c r="J153" s="18"/>
      <c r="K153" s="76"/>
      <c r="L153" s="75"/>
      <c r="M153" s="40"/>
      <c r="N153" s="75"/>
      <c r="O153" s="68"/>
    </row>
    <row r="154" spans="1:15" x14ac:dyDescent="0.25">
      <c r="A154" s="4"/>
      <c r="B154" s="6" t="s">
        <v>17</v>
      </c>
      <c r="C154" s="44" t="s">
        <v>16</v>
      </c>
      <c r="D154" s="44" t="s">
        <v>34</v>
      </c>
      <c r="E154" s="200">
        <v>33</v>
      </c>
      <c r="F154" s="44" t="s">
        <v>39</v>
      </c>
      <c r="G154" s="44" t="s">
        <v>21</v>
      </c>
      <c r="H154" s="203">
        <v>42304</v>
      </c>
      <c r="I154" s="203">
        <v>42312</v>
      </c>
      <c r="J154" s="18"/>
      <c r="K154" s="76"/>
      <c r="L154" s="75"/>
      <c r="M154" s="40"/>
      <c r="N154" s="75"/>
      <c r="O154" s="68"/>
    </row>
    <row r="155" spans="1:15" x14ac:dyDescent="0.25">
      <c r="A155" s="4"/>
      <c r="B155" s="6" t="s">
        <v>18</v>
      </c>
      <c r="C155" s="44" t="s">
        <v>18</v>
      </c>
      <c r="D155" s="44" t="s">
        <v>34</v>
      </c>
      <c r="E155" s="201">
        <v>7.32</v>
      </c>
      <c r="F155" s="44" t="s">
        <v>22</v>
      </c>
      <c r="G155" s="44" t="s">
        <v>21</v>
      </c>
      <c r="H155" s="203">
        <v>42304</v>
      </c>
      <c r="I155" s="203">
        <v>42312</v>
      </c>
      <c r="J155" s="18"/>
      <c r="K155" s="76"/>
      <c r="L155" s="75"/>
      <c r="M155" s="40"/>
      <c r="N155" s="75"/>
      <c r="O155" s="68"/>
    </row>
    <row r="156" spans="1:15" ht="15" customHeight="1" x14ac:dyDescent="0.25">
      <c r="A156" s="4"/>
      <c r="B156" s="6" t="s">
        <v>32</v>
      </c>
      <c r="C156" s="45" t="s">
        <v>33</v>
      </c>
      <c r="D156" s="44" t="s">
        <v>34</v>
      </c>
      <c r="E156" s="200">
        <v>35</v>
      </c>
      <c r="F156" s="44" t="s">
        <v>40</v>
      </c>
      <c r="G156" s="44" t="s">
        <v>21</v>
      </c>
      <c r="H156" s="203">
        <v>42304</v>
      </c>
      <c r="I156" s="203">
        <v>42312</v>
      </c>
      <c r="J156" s="18"/>
      <c r="K156" s="76"/>
      <c r="L156" s="75"/>
      <c r="M156" s="40"/>
      <c r="N156" s="75"/>
      <c r="O156" s="68"/>
    </row>
    <row r="157" spans="1:15" x14ac:dyDescent="0.25">
      <c r="A157" s="4"/>
      <c r="B157" s="6" t="s">
        <v>36</v>
      </c>
      <c r="C157" s="44" t="s">
        <v>37</v>
      </c>
      <c r="D157" s="44" t="s">
        <v>35</v>
      </c>
      <c r="E157" s="200">
        <v>682</v>
      </c>
      <c r="F157" s="44" t="s">
        <v>26</v>
      </c>
      <c r="G157" s="44" t="s">
        <v>26</v>
      </c>
      <c r="H157" s="203">
        <v>42304</v>
      </c>
      <c r="I157" s="203">
        <v>42312</v>
      </c>
      <c r="J157" s="18"/>
      <c r="K157" s="76"/>
      <c r="L157" s="75"/>
      <c r="M157" s="40"/>
      <c r="N157" s="75"/>
      <c r="O157" s="68"/>
    </row>
    <row r="158" spans="1:15" x14ac:dyDescent="0.25">
      <c r="A158" s="14"/>
      <c r="B158" s="15"/>
      <c r="C158" s="16"/>
      <c r="D158" s="16"/>
      <c r="E158" s="205"/>
      <c r="F158" s="16"/>
      <c r="G158" s="16"/>
      <c r="H158" s="75"/>
      <c r="I158" s="75"/>
      <c r="J158" s="23"/>
      <c r="K158" s="76"/>
      <c r="L158" s="75"/>
      <c r="M158" s="40"/>
      <c r="N158" s="75"/>
      <c r="O158" s="68"/>
    </row>
    <row r="159" spans="1:15" x14ac:dyDescent="0.25">
      <c r="A159" s="4"/>
      <c r="B159" s="6" t="s">
        <v>31</v>
      </c>
      <c r="C159" s="44" t="s">
        <v>16</v>
      </c>
      <c r="D159" s="44" t="s">
        <v>34</v>
      </c>
      <c r="E159" s="201" t="s">
        <v>43</v>
      </c>
      <c r="F159" s="44">
        <v>10</v>
      </c>
      <c r="G159" s="44" t="s">
        <v>21</v>
      </c>
      <c r="H159" s="203">
        <v>42310</v>
      </c>
      <c r="I159" s="203">
        <v>42318</v>
      </c>
      <c r="J159" s="18">
        <v>42333</v>
      </c>
      <c r="K159" s="76"/>
      <c r="L159" s="75"/>
      <c r="M159" s="40"/>
      <c r="N159" s="75"/>
      <c r="O159" s="68"/>
    </row>
    <row r="160" spans="1:15" x14ac:dyDescent="0.25">
      <c r="A160" s="4"/>
      <c r="B160" s="6" t="s">
        <v>17</v>
      </c>
      <c r="C160" s="44" t="s">
        <v>16</v>
      </c>
      <c r="D160" s="44" t="s">
        <v>34</v>
      </c>
      <c r="E160" s="249">
        <v>408</v>
      </c>
      <c r="F160" s="44" t="s">
        <v>39</v>
      </c>
      <c r="G160" s="219" t="s">
        <v>111</v>
      </c>
      <c r="H160" s="203">
        <v>42310</v>
      </c>
      <c r="I160" s="203">
        <v>42318</v>
      </c>
      <c r="J160" s="18">
        <v>42333</v>
      </c>
      <c r="K160" s="76"/>
      <c r="L160" s="75"/>
      <c r="M160" s="40"/>
      <c r="N160" s="75"/>
      <c r="O160" s="68"/>
    </row>
    <row r="161" spans="1:15" x14ac:dyDescent="0.25">
      <c r="A161" s="4"/>
      <c r="B161" s="6" t="s">
        <v>18</v>
      </c>
      <c r="C161" s="44" t="s">
        <v>18</v>
      </c>
      <c r="D161" s="44" t="s">
        <v>34</v>
      </c>
      <c r="E161" s="201">
        <v>7.1</v>
      </c>
      <c r="F161" s="44" t="s">
        <v>22</v>
      </c>
      <c r="G161" s="44" t="s">
        <v>21</v>
      </c>
      <c r="H161" s="203">
        <v>42310</v>
      </c>
      <c r="I161" s="203">
        <v>42318</v>
      </c>
      <c r="J161" s="18">
        <v>42333</v>
      </c>
      <c r="K161" s="76"/>
      <c r="L161" s="75"/>
      <c r="M161" s="40"/>
      <c r="N161" s="75"/>
      <c r="O161" s="68"/>
    </row>
    <row r="162" spans="1:15" ht="15" customHeight="1" x14ac:dyDescent="0.25">
      <c r="A162" s="4"/>
      <c r="B162" s="6" t="s">
        <v>32</v>
      </c>
      <c r="C162" s="45" t="s">
        <v>33</v>
      </c>
      <c r="D162" s="44" t="s">
        <v>34</v>
      </c>
      <c r="E162" s="249">
        <v>594</v>
      </c>
      <c r="F162" s="44" t="s">
        <v>40</v>
      </c>
      <c r="G162" s="219" t="s">
        <v>111</v>
      </c>
      <c r="H162" s="203">
        <v>42310</v>
      </c>
      <c r="I162" s="203">
        <v>42318</v>
      </c>
      <c r="J162" s="18">
        <v>42333</v>
      </c>
      <c r="K162" s="76"/>
      <c r="L162" s="75"/>
      <c r="M162" s="40"/>
      <c r="N162" s="75"/>
      <c r="O162" s="68"/>
    </row>
    <row r="163" spans="1:15" x14ac:dyDescent="0.25">
      <c r="A163" s="4"/>
      <c r="B163" s="6" t="s">
        <v>36</v>
      </c>
      <c r="C163" s="44" t="s">
        <v>37</v>
      </c>
      <c r="D163" s="44" t="s">
        <v>35</v>
      </c>
      <c r="E163" s="200">
        <v>471</v>
      </c>
      <c r="F163" s="44" t="s">
        <v>26</v>
      </c>
      <c r="G163" s="44" t="s">
        <v>26</v>
      </c>
      <c r="H163" s="203">
        <v>42310</v>
      </c>
      <c r="I163" s="203">
        <v>42318</v>
      </c>
      <c r="J163" s="18">
        <v>42333</v>
      </c>
      <c r="K163" s="76"/>
      <c r="L163" s="75"/>
      <c r="M163" s="40"/>
      <c r="N163" s="75"/>
      <c r="O163" s="68"/>
    </row>
    <row r="164" spans="1:15" x14ac:dyDescent="0.25">
      <c r="A164" s="14"/>
      <c r="B164" s="15"/>
      <c r="C164" s="16"/>
      <c r="D164" s="16"/>
      <c r="E164" s="205"/>
      <c r="F164" s="16"/>
      <c r="G164" s="16"/>
      <c r="H164" s="206"/>
      <c r="I164" s="206"/>
      <c r="J164" s="17"/>
      <c r="K164" s="76"/>
      <c r="L164" s="75"/>
      <c r="M164" s="40"/>
      <c r="N164" s="75"/>
      <c r="O164" s="68"/>
    </row>
    <row r="165" spans="1:15" x14ac:dyDescent="0.25">
      <c r="A165" s="4"/>
      <c r="B165" s="6" t="s">
        <v>17</v>
      </c>
      <c r="C165" s="44" t="s">
        <v>16</v>
      </c>
      <c r="D165" s="44" t="s">
        <v>34</v>
      </c>
      <c r="E165" s="249">
        <v>408</v>
      </c>
      <c r="F165" s="44" t="s">
        <v>39</v>
      </c>
      <c r="G165" s="219" t="s">
        <v>111</v>
      </c>
      <c r="H165" s="203">
        <v>42311</v>
      </c>
      <c r="I165" s="203">
        <v>42311</v>
      </c>
      <c r="J165" s="18">
        <v>42318</v>
      </c>
      <c r="K165" s="76"/>
      <c r="L165" s="75"/>
      <c r="M165" s="40"/>
      <c r="N165" s="75"/>
      <c r="O165" s="68"/>
    </row>
    <row r="166" spans="1:15" x14ac:dyDescent="0.25">
      <c r="A166" s="4"/>
      <c r="B166" s="6" t="s">
        <v>31</v>
      </c>
      <c r="C166" s="44" t="s">
        <v>16</v>
      </c>
      <c r="D166" s="219" t="s">
        <v>34</v>
      </c>
      <c r="E166" s="250" t="s">
        <v>43</v>
      </c>
      <c r="F166" s="44">
        <v>10</v>
      </c>
      <c r="G166" s="44" t="s">
        <v>21</v>
      </c>
      <c r="H166" s="203">
        <v>42311</v>
      </c>
      <c r="I166" s="203">
        <v>42311</v>
      </c>
      <c r="J166" s="18">
        <v>42318</v>
      </c>
      <c r="K166" s="76"/>
      <c r="L166" s="75"/>
      <c r="M166" s="40"/>
      <c r="N166" s="75"/>
      <c r="O166" s="68"/>
    </row>
    <row r="167" spans="1:15" x14ac:dyDescent="0.25">
      <c r="A167" s="4"/>
      <c r="B167" s="6" t="s">
        <v>32</v>
      </c>
      <c r="C167" s="202" t="s">
        <v>33</v>
      </c>
      <c r="D167" s="219" t="s">
        <v>34</v>
      </c>
      <c r="E167" s="249">
        <v>594</v>
      </c>
      <c r="F167" s="44" t="s">
        <v>40</v>
      </c>
      <c r="G167" s="219" t="s">
        <v>111</v>
      </c>
      <c r="H167" s="203">
        <v>42311</v>
      </c>
      <c r="I167" s="203">
        <v>42311</v>
      </c>
      <c r="J167" s="18">
        <v>42318</v>
      </c>
      <c r="K167" s="76"/>
      <c r="L167" s="75"/>
      <c r="M167" s="40"/>
      <c r="N167" s="75"/>
      <c r="O167" s="68"/>
    </row>
    <row r="168" spans="1:15" ht="15" customHeight="1" x14ac:dyDescent="0.25">
      <c r="A168" s="4"/>
      <c r="B168" s="6" t="s">
        <v>18</v>
      </c>
      <c r="C168" s="44" t="s">
        <v>18</v>
      </c>
      <c r="D168" s="44" t="s">
        <v>34</v>
      </c>
      <c r="E168" s="201">
        <v>7.1</v>
      </c>
      <c r="F168" s="44" t="s">
        <v>22</v>
      </c>
      <c r="G168" s="44" t="s">
        <v>21</v>
      </c>
      <c r="H168" s="203">
        <v>42311</v>
      </c>
      <c r="I168" s="203">
        <v>42311</v>
      </c>
      <c r="J168" s="18">
        <v>42318</v>
      </c>
      <c r="K168" s="76"/>
      <c r="L168" s="75"/>
      <c r="M168" s="40"/>
      <c r="N168" s="75"/>
      <c r="O168" s="68"/>
    </row>
    <row r="169" spans="1:15" x14ac:dyDescent="0.25">
      <c r="A169" s="4"/>
      <c r="B169" s="6" t="s">
        <v>36</v>
      </c>
      <c r="C169" s="44" t="s">
        <v>99</v>
      </c>
      <c r="D169" s="44" t="s">
        <v>35</v>
      </c>
      <c r="E169" s="200">
        <v>471</v>
      </c>
      <c r="F169" s="44" t="s">
        <v>26</v>
      </c>
      <c r="G169" s="44" t="s">
        <v>26</v>
      </c>
      <c r="H169" s="203">
        <v>42311</v>
      </c>
      <c r="I169" s="203">
        <v>42311</v>
      </c>
      <c r="J169" s="18">
        <v>42318</v>
      </c>
      <c r="K169" s="76"/>
      <c r="L169" s="75"/>
      <c r="M169" s="40"/>
      <c r="N169" s="75"/>
      <c r="O169" s="68"/>
    </row>
    <row r="170" spans="1:15" x14ac:dyDescent="0.25">
      <c r="A170" s="14"/>
      <c r="B170" s="15"/>
      <c r="C170" s="16"/>
      <c r="D170" s="16"/>
      <c r="E170" s="205"/>
      <c r="F170" s="16"/>
      <c r="G170" s="16"/>
      <c r="H170" s="206"/>
      <c r="I170" s="206"/>
      <c r="J170" s="17"/>
      <c r="K170" s="76"/>
      <c r="L170" s="75"/>
      <c r="M170" s="40"/>
      <c r="N170" s="75"/>
      <c r="O170" s="68"/>
    </row>
    <row r="171" spans="1:15" x14ac:dyDescent="0.25">
      <c r="A171" s="4"/>
      <c r="B171" s="6" t="s">
        <v>17</v>
      </c>
      <c r="C171" s="44" t="s">
        <v>16</v>
      </c>
      <c r="D171" s="44" t="s">
        <v>34</v>
      </c>
      <c r="E171" s="249">
        <v>349</v>
      </c>
      <c r="F171" s="44" t="s">
        <v>39</v>
      </c>
      <c r="G171" s="219" t="s">
        <v>111</v>
      </c>
      <c r="H171" s="203">
        <v>42312</v>
      </c>
      <c r="I171" s="203">
        <v>42318</v>
      </c>
      <c r="J171" s="18">
        <v>42318</v>
      </c>
      <c r="K171" s="76"/>
      <c r="L171" s="75"/>
      <c r="M171" s="40"/>
      <c r="N171" s="75"/>
      <c r="O171" s="68"/>
    </row>
    <row r="172" spans="1:15" x14ac:dyDescent="0.25">
      <c r="A172" s="4"/>
      <c r="B172" s="6" t="s">
        <v>31</v>
      </c>
      <c r="C172" s="44" t="s">
        <v>16</v>
      </c>
      <c r="D172" s="44" t="s">
        <v>34</v>
      </c>
      <c r="E172" s="201" t="s">
        <v>43</v>
      </c>
      <c r="F172" s="44">
        <v>10</v>
      </c>
      <c r="G172" s="219" t="s">
        <v>21</v>
      </c>
      <c r="H172" s="203">
        <v>42312</v>
      </c>
      <c r="I172" s="203">
        <v>42318</v>
      </c>
      <c r="J172" s="18">
        <v>42318</v>
      </c>
      <c r="K172" s="76"/>
      <c r="L172" s="75"/>
      <c r="M172" s="40"/>
      <c r="N172" s="75"/>
      <c r="O172" s="68"/>
    </row>
    <row r="173" spans="1:15" x14ac:dyDescent="0.25">
      <c r="A173" s="4"/>
      <c r="B173" s="6" t="s">
        <v>32</v>
      </c>
      <c r="C173" s="202" t="s">
        <v>33</v>
      </c>
      <c r="D173" s="44" t="s">
        <v>34</v>
      </c>
      <c r="E173" s="249">
        <v>460</v>
      </c>
      <c r="F173" s="44" t="s">
        <v>40</v>
      </c>
      <c r="G173" s="219" t="s">
        <v>111</v>
      </c>
      <c r="H173" s="203">
        <v>42312</v>
      </c>
      <c r="I173" s="203">
        <v>42318</v>
      </c>
      <c r="J173" s="18">
        <v>42318</v>
      </c>
      <c r="K173" s="76"/>
      <c r="L173" s="75"/>
      <c r="M173" s="40"/>
      <c r="N173" s="75"/>
      <c r="O173" s="68"/>
    </row>
    <row r="174" spans="1:15" ht="15" customHeight="1" x14ac:dyDescent="0.25">
      <c r="A174" s="4"/>
      <c r="B174" s="6" t="s">
        <v>18</v>
      </c>
      <c r="C174" s="44" t="s">
        <v>18</v>
      </c>
      <c r="D174" s="44" t="s">
        <v>34</v>
      </c>
      <c r="E174" s="201">
        <v>6.88</v>
      </c>
      <c r="F174" s="44" t="s">
        <v>22</v>
      </c>
      <c r="G174" s="44" t="s">
        <v>21</v>
      </c>
      <c r="H174" s="203">
        <v>42312</v>
      </c>
      <c r="I174" s="203">
        <v>42318</v>
      </c>
      <c r="J174" s="18">
        <v>42318</v>
      </c>
      <c r="K174" s="76"/>
      <c r="L174" s="75"/>
      <c r="M174" s="40"/>
      <c r="N174" s="75"/>
      <c r="O174" s="68"/>
    </row>
    <row r="175" spans="1:15" x14ac:dyDescent="0.25">
      <c r="A175" s="4"/>
      <c r="B175" s="6" t="s">
        <v>36</v>
      </c>
      <c r="C175" s="353" t="s">
        <v>99</v>
      </c>
      <c r="D175" s="44" t="s">
        <v>35</v>
      </c>
      <c r="E175" s="200">
        <v>454</v>
      </c>
      <c r="F175" s="44" t="s">
        <v>26</v>
      </c>
      <c r="G175" s="44" t="s">
        <v>26</v>
      </c>
      <c r="H175" s="203">
        <v>42312</v>
      </c>
      <c r="I175" s="203">
        <v>42318</v>
      </c>
      <c r="J175" s="18">
        <v>42318</v>
      </c>
      <c r="K175" s="76"/>
      <c r="L175" s="75"/>
      <c r="M175" s="40"/>
      <c r="N175" s="75"/>
      <c r="O175" s="68"/>
    </row>
    <row r="176" spans="1:15" x14ac:dyDescent="0.25">
      <c r="A176" s="14"/>
      <c r="B176" s="15"/>
      <c r="C176" s="16"/>
      <c r="D176" s="16"/>
      <c r="E176" s="205"/>
      <c r="F176" s="16"/>
      <c r="G176" s="16"/>
      <c r="H176" s="206"/>
      <c r="I176" s="206"/>
      <c r="J176" s="17"/>
      <c r="K176" s="76"/>
      <c r="L176" s="75"/>
      <c r="M176" s="40"/>
      <c r="N176" s="75"/>
      <c r="O176" s="68"/>
    </row>
    <row r="177" spans="1:15" x14ac:dyDescent="0.25">
      <c r="A177" s="4"/>
      <c r="B177" s="6" t="s">
        <v>17</v>
      </c>
      <c r="C177" s="44" t="s">
        <v>16</v>
      </c>
      <c r="D177" s="44" t="s">
        <v>34</v>
      </c>
      <c r="E177" s="249">
        <v>462</v>
      </c>
      <c r="F177" s="44" t="s">
        <v>39</v>
      </c>
      <c r="G177" s="219" t="s">
        <v>111</v>
      </c>
      <c r="H177" s="203">
        <v>42314</v>
      </c>
      <c r="I177" s="203">
        <v>42318</v>
      </c>
      <c r="J177" s="18">
        <v>42318</v>
      </c>
      <c r="K177" s="76"/>
      <c r="L177" s="75"/>
      <c r="M177" s="40"/>
      <c r="N177" s="75"/>
      <c r="O177" s="68"/>
    </row>
    <row r="178" spans="1:15" x14ac:dyDescent="0.25">
      <c r="A178" s="4"/>
      <c r="B178" s="6" t="s">
        <v>31</v>
      </c>
      <c r="C178" s="44" t="s">
        <v>16</v>
      </c>
      <c r="D178" s="44" t="s">
        <v>34</v>
      </c>
      <c r="E178" s="201" t="s">
        <v>43</v>
      </c>
      <c r="F178" s="44">
        <v>10</v>
      </c>
      <c r="G178" s="219" t="s">
        <v>21</v>
      </c>
      <c r="H178" s="203">
        <v>42314</v>
      </c>
      <c r="I178" s="203">
        <v>42318</v>
      </c>
      <c r="J178" s="18">
        <v>42318</v>
      </c>
      <c r="K178" s="76"/>
      <c r="L178" s="75"/>
      <c r="M178" s="40"/>
      <c r="N178" s="75"/>
      <c r="O178" s="68"/>
    </row>
    <row r="179" spans="1:15" x14ac:dyDescent="0.25">
      <c r="A179" s="4"/>
      <c r="B179" s="6" t="s">
        <v>32</v>
      </c>
      <c r="C179" s="202" t="s">
        <v>33</v>
      </c>
      <c r="D179" s="44" t="s">
        <v>34</v>
      </c>
      <c r="E179" s="249">
        <v>550</v>
      </c>
      <c r="F179" s="44" t="s">
        <v>40</v>
      </c>
      <c r="G179" s="219" t="s">
        <v>111</v>
      </c>
      <c r="H179" s="203">
        <v>42314</v>
      </c>
      <c r="I179" s="203">
        <v>42318</v>
      </c>
      <c r="J179" s="18">
        <v>42318</v>
      </c>
      <c r="K179" s="76"/>
      <c r="L179" s="75"/>
      <c r="M179" s="40"/>
      <c r="N179" s="75"/>
      <c r="O179" s="68"/>
    </row>
    <row r="180" spans="1:15" ht="15" customHeight="1" x14ac:dyDescent="0.25">
      <c r="A180" s="4"/>
      <c r="B180" s="6" t="s">
        <v>18</v>
      </c>
      <c r="C180" s="44" t="s">
        <v>18</v>
      </c>
      <c r="D180" s="44" t="s">
        <v>34</v>
      </c>
      <c r="E180" s="201">
        <v>6.75</v>
      </c>
      <c r="F180" s="44" t="s">
        <v>22</v>
      </c>
      <c r="G180" s="44" t="s">
        <v>21</v>
      </c>
      <c r="H180" s="203">
        <v>42314</v>
      </c>
      <c r="I180" s="203">
        <v>42318</v>
      </c>
      <c r="J180" s="18">
        <v>42318</v>
      </c>
      <c r="K180" s="76"/>
      <c r="L180" s="75"/>
      <c r="M180" s="40"/>
      <c r="N180" s="75"/>
      <c r="O180" s="68"/>
    </row>
    <row r="181" spans="1:15" x14ac:dyDescent="0.25">
      <c r="A181" s="4"/>
      <c r="B181" s="6" t="s">
        <v>36</v>
      </c>
      <c r="C181" s="44" t="s">
        <v>99</v>
      </c>
      <c r="D181" s="44" t="s">
        <v>35</v>
      </c>
      <c r="E181" s="200">
        <v>277</v>
      </c>
      <c r="F181" s="44" t="s">
        <v>26</v>
      </c>
      <c r="G181" s="44" t="s">
        <v>26</v>
      </c>
      <c r="H181" s="203">
        <v>42314</v>
      </c>
      <c r="I181" s="203">
        <v>42318</v>
      </c>
      <c r="J181" s="18">
        <v>42318</v>
      </c>
      <c r="K181" s="76"/>
      <c r="L181" s="75"/>
      <c r="M181" s="40"/>
      <c r="N181" s="75"/>
      <c r="O181" s="68"/>
    </row>
    <row r="182" spans="1:15" x14ac:dyDescent="0.25">
      <c r="A182" s="14"/>
      <c r="B182" s="15"/>
      <c r="C182" s="16"/>
      <c r="D182" s="16"/>
      <c r="E182" s="205"/>
      <c r="F182" s="16"/>
      <c r="G182" s="16"/>
      <c r="H182" s="206"/>
      <c r="I182" s="206"/>
      <c r="J182" s="17"/>
      <c r="K182" s="76"/>
      <c r="L182" s="75"/>
      <c r="M182" s="40"/>
      <c r="N182" s="75"/>
      <c r="O182" s="68"/>
    </row>
    <row r="183" spans="1:15" x14ac:dyDescent="0.25">
      <c r="A183" s="4"/>
      <c r="B183" s="6" t="s">
        <v>17</v>
      </c>
      <c r="C183" s="44" t="s">
        <v>16</v>
      </c>
      <c r="D183" s="44" t="s">
        <v>34</v>
      </c>
      <c r="E183" s="200">
        <v>33</v>
      </c>
      <c r="F183" s="44" t="s">
        <v>39</v>
      </c>
      <c r="G183" s="44" t="s">
        <v>21</v>
      </c>
      <c r="H183" s="203">
        <v>42317</v>
      </c>
      <c r="I183" s="203">
        <v>42320</v>
      </c>
      <c r="J183" s="18">
        <v>42320</v>
      </c>
      <c r="K183" s="76"/>
      <c r="L183" s="75"/>
      <c r="M183" s="40"/>
      <c r="N183" s="75"/>
      <c r="O183" s="68"/>
    </row>
    <row r="184" spans="1:15" x14ac:dyDescent="0.25">
      <c r="A184" s="4"/>
      <c r="B184" s="6" t="s">
        <v>31</v>
      </c>
      <c r="C184" s="44" t="s">
        <v>16</v>
      </c>
      <c r="D184" s="44" t="s">
        <v>34</v>
      </c>
      <c r="E184" s="201" t="s">
        <v>43</v>
      </c>
      <c r="F184" s="44">
        <v>10</v>
      </c>
      <c r="G184" s="44" t="s">
        <v>21</v>
      </c>
      <c r="H184" s="203">
        <v>42317</v>
      </c>
      <c r="I184" s="203">
        <v>42320</v>
      </c>
      <c r="J184" s="18">
        <v>42320</v>
      </c>
      <c r="K184" s="76"/>
      <c r="L184" s="75"/>
      <c r="M184" s="40"/>
      <c r="N184" s="75"/>
      <c r="O184" s="68"/>
    </row>
    <row r="185" spans="1:15" x14ac:dyDescent="0.25">
      <c r="A185" s="4"/>
      <c r="B185" s="6" t="s">
        <v>32</v>
      </c>
      <c r="C185" s="202" t="s">
        <v>33</v>
      </c>
      <c r="D185" s="44" t="s">
        <v>34</v>
      </c>
      <c r="E185" s="200">
        <v>38</v>
      </c>
      <c r="F185" s="44" t="s">
        <v>40</v>
      </c>
      <c r="G185" s="44" t="s">
        <v>21</v>
      </c>
      <c r="H185" s="203">
        <v>42317</v>
      </c>
      <c r="I185" s="203">
        <v>42320</v>
      </c>
      <c r="J185" s="18">
        <v>42320</v>
      </c>
      <c r="K185" s="76"/>
      <c r="L185" s="75"/>
      <c r="M185" s="40"/>
      <c r="N185" s="75"/>
      <c r="O185" s="68"/>
    </row>
    <row r="186" spans="1:15" ht="15" customHeight="1" x14ac:dyDescent="0.25">
      <c r="A186" s="4"/>
      <c r="B186" s="6" t="s">
        <v>18</v>
      </c>
      <c r="C186" s="44" t="s">
        <v>18</v>
      </c>
      <c r="D186" s="44" t="s">
        <v>34</v>
      </c>
      <c r="E186" s="201">
        <v>7.09</v>
      </c>
      <c r="F186" s="44" t="s">
        <v>22</v>
      </c>
      <c r="G186" s="44" t="s">
        <v>21</v>
      </c>
      <c r="H186" s="203">
        <v>42317</v>
      </c>
      <c r="I186" s="203">
        <v>42320</v>
      </c>
      <c r="J186" s="18">
        <v>42320</v>
      </c>
      <c r="K186" s="76"/>
      <c r="L186" s="75"/>
      <c r="M186" s="40"/>
      <c r="N186" s="75"/>
      <c r="O186" s="68"/>
    </row>
    <row r="187" spans="1:15" x14ac:dyDescent="0.25">
      <c r="A187" s="4"/>
      <c r="B187" s="6" t="s">
        <v>36</v>
      </c>
      <c r="C187" s="44" t="s">
        <v>99</v>
      </c>
      <c r="D187" s="44" t="s">
        <v>35</v>
      </c>
      <c r="E187" s="200">
        <v>420</v>
      </c>
      <c r="F187" s="44" t="s">
        <v>26</v>
      </c>
      <c r="G187" s="44" t="s">
        <v>26</v>
      </c>
      <c r="H187" s="203">
        <v>42317</v>
      </c>
      <c r="I187" s="203">
        <v>42320</v>
      </c>
      <c r="J187" s="18">
        <v>42320</v>
      </c>
      <c r="K187" s="76"/>
      <c r="L187" s="75"/>
      <c r="M187" s="40"/>
      <c r="N187" s="75"/>
      <c r="O187" s="68"/>
    </row>
    <row r="188" spans="1:15" x14ac:dyDescent="0.25">
      <c r="A188" s="14"/>
      <c r="B188" s="15"/>
      <c r="C188" s="16"/>
      <c r="D188" s="16"/>
      <c r="E188" s="205"/>
      <c r="F188" s="16"/>
      <c r="G188" s="16"/>
      <c r="H188" s="206"/>
      <c r="I188" s="206"/>
      <c r="J188" s="17"/>
      <c r="K188" s="76"/>
      <c r="L188" s="75"/>
      <c r="M188" s="40"/>
      <c r="N188" s="75"/>
      <c r="O188" s="68"/>
    </row>
    <row r="189" spans="1:15" x14ac:dyDescent="0.25">
      <c r="A189" s="4"/>
      <c r="B189" s="6" t="s">
        <v>17</v>
      </c>
      <c r="C189" s="44" t="s">
        <v>16</v>
      </c>
      <c r="D189" s="44" t="s">
        <v>34</v>
      </c>
      <c r="E189" s="200">
        <v>25</v>
      </c>
      <c r="F189" s="44" t="s">
        <v>39</v>
      </c>
      <c r="G189" s="44" t="s">
        <v>21</v>
      </c>
      <c r="H189" s="203">
        <v>42321</v>
      </c>
      <c r="I189" s="203">
        <v>42333</v>
      </c>
      <c r="J189" s="18">
        <v>42333</v>
      </c>
      <c r="K189" s="76"/>
      <c r="L189" s="75"/>
      <c r="M189" s="40"/>
      <c r="N189" s="75"/>
      <c r="O189" s="68"/>
    </row>
    <row r="190" spans="1:15" x14ac:dyDescent="0.25">
      <c r="A190" s="4"/>
      <c r="B190" s="6" t="s">
        <v>31</v>
      </c>
      <c r="C190" s="44" t="s">
        <v>16</v>
      </c>
      <c r="D190" s="44" t="s">
        <v>34</v>
      </c>
      <c r="E190" s="201" t="s">
        <v>43</v>
      </c>
      <c r="F190" s="44">
        <v>10</v>
      </c>
      <c r="G190" s="44" t="s">
        <v>21</v>
      </c>
      <c r="H190" s="203">
        <v>42321</v>
      </c>
      <c r="I190" s="203">
        <v>42333</v>
      </c>
      <c r="J190" s="18">
        <v>42333</v>
      </c>
      <c r="K190" s="76"/>
      <c r="L190" s="75"/>
      <c r="M190" s="40"/>
      <c r="N190" s="75"/>
      <c r="O190" s="68"/>
    </row>
    <row r="191" spans="1:15" x14ac:dyDescent="0.25">
      <c r="A191" s="4"/>
      <c r="B191" s="6" t="s">
        <v>32</v>
      </c>
      <c r="C191" s="202" t="s">
        <v>33</v>
      </c>
      <c r="D191" s="44" t="s">
        <v>34</v>
      </c>
      <c r="E191" s="200">
        <v>33</v>
      </c>
      <c r="F191" s="44" t="s">
        <v>40</v>
      </c>
      <c r="G191" s="44" t="s">
        <v>21</v>
      </c>
      <c r="H191" s="203">
        <v>42321</v>
      </c>
      <c r="I191" s="203">
        <v>42333</v>
      </c>
      <c r="J191" s="18">
        <v>42333</v>
      </c>
      <c r="K191" s="76"/>
      <c r="L191" s="75"/>
      <c r="M191" s="40"/>
      <c r="N191" s="75"/>
      <c r="O191" s="68"/>
    </row>
    <row r="192" spans="1:15" ht="15" customHeight="1" x14ac:dyDescent="0.25">
      <c r="A192" s="4"/>
      <c r="B192" s="6" t="s">
        <v>18</v>
      </c>
      <c r="C192" s="44" t="s">
        <v>18</v>
      </c>
      <c r="D192" s="44" t="s">
        <v>34</v>
      </c>
      <c r="E192" s="201">
        <v>6.8</v>
      </c>
      <c r="F192" s="44" t="s">
        <v>22</v>
      </c>
      <c r="G192" s="44" t="s">
        <v>21</v>
      </c>
      <c r="H192" s="203">
        <v>42321</v>
      </c>
      <c r="I192" s="203">
        <v>42333</v>
      </c>
      <c r="J192" s="18">
        <v>42333</v>
      </c>
      <c r="K192" s="76"/>
      <c r="L192" s="75"/>
      <c r="M192" s="40"/>
      <c r="N192" s="75"/>
      <c r="O192" s="68"/>
    </row>
    <row r="193" spans="1:15" x14ac:dyDescent="0.25">
      <c r="A193" s="4"/>
      <c r="B193" s="6" t="s">
        <v>36</v>
      </c>
      <c r="C193" s="44" t="s">
        <v>99</v>
      </c>
      <c r="D193" s="44" t="s">
        <v>35</v>
      </c>
      <c r="E193" s="200">
        <v>495</v>
      </c>
      <c r="F193" s="44" t="s">
        <v>26</v>
      </c>
      <c r="G193" s="44" t="s">
        <v>26</v>
      </c>
      <c r="H193" s="203">
        <v>42321</v>
      </c>
      <c r="I193" s="203">
        <v>42333</v>
      </c>
      <c r="J193" s="18">
        <v>42333</v>
      </c>
      <c r="K193" s="76"/>
      <c r="L193" s="75"/>
      <c r="M193" s="40"/>
      <c r="N193" s="75"/>
      <c r="O193" s="68"/>
    </row>
    <row r="194" spans="1:15" x14ac:dyDescent="0.25">
      <c r="A194" s="14"/>
      <c r="B194" s="15"/>
      <c r="C194" s="16"/>
      <c r="D194" s="16"/>
      <c r="E194" s="205"/>
      <c r="F194" s="16"/>
      <c r="G194" s="16"/>
      <c r="H194" s="206"/>
      <c r="I194" s="206"/>
      <c r="J194" s="17"/>
      <c r="K194" s="76"/>
      <c r="L194" s="75"/>
      <c r="M194" s="40"/>
      <c r="N194" s="75"/>
      <c r="O194" s="68"/>
    </row>
    <row r="195" spans="1:15" x14ac:dyDescent="0.25">
      <c r="A195" s="4"/>
      <c r="B195" s="6" t="s">
        <v>17</v>
      </c>
      <c r="C195" s="44" t="s">
        <v>16</v>
      </c>
      <c r="D195" s="44" t="s">
        <v>34</v>
      </c>
      <c r="E195" s="249">
        <v>306</v>
      </c>
      <c r="F195" s="44" t="s">
        <v>39</v>
      </c>
      <c r="G195" s="219" t="s">
        <v>111</v>
      </c>
      <c r="H195" s="203">
        <v>42324</v>
      </c>
      <c r="I195" s="203">
        <v>42333</v>
      </c>
      <c r="J195" s="18">
        <v>42333</v>
      </c>
      <c r="K195" s="76"/>
      <c r="L195" s="75"/>
      <c r="M195" s="40"/>
      <c r="N195" s="75"/>
      <c r="O195" s="68"/>
    </row>
    <row r="196" spans="1:15" x14ac:dyDescent="0.25">
      <c r="A196" s="4"/>
      <c r="B196" s="6" t="s">
        <v>31</v>
      </c>
      <c r="C196" s="44" t="s">
        <v>16</v>
      </c>
      <c r="D196" s="44" t="s">
        <v>34</v>
      </c>
      <c r="E196" s="201" t="s">
        <v>43</v>
      </c>
      <c r="F196" s="44">
        <v>10</v>
      </c>
      <c r="G196" s="44" t="s">
        <v>21</v>
      </c>
      <c r="H196" s="203">
        <v>42324</v>
      </c>
      <c r="I196" s="203">
        <v>42333</v>
      </c>
      <c r="J196" s="18">
        <v>42333</v>
      </c>
      <c r="K196" s="76"/>
      <c r="L196" s="75"/>
      <c r="M196" s="40"/>
      <c r="N196" s="75"/>
      <c r="O196" s="68"/>
    </row>
    <row r="197" spans="1:15" x14ac:dyDescent="0.25">
      <c r="A197" s="4"/>
      <c r="B197" s="6" t="s">
        <v>32</v>
      </c>
      <c r="C197" s="202" t="s">
        <v>33</v>
      </c>
      <c r="D197" s="44" t="s">
        <v>34</v>
      </c>
      <c r="E197" s="249">
        <v>432</v>
      </c>
      <c r="F197" s="44" t="s">
        <v>40</v>
      </c>
      <c r="G197" s="219" t="s">
        <v>111</v>
      </c>
      <c r="H197" s="203">
        <v>42324</v>
      </c>
      <c r="I197" s="203">
        <v>42333</v>
      </c>
      <c r="J197" s="18">
        <v>42333</v>
      </c>
      <c r="K197" s="76"/>
      <c r="L197" s="75"/>
      <c r="M197" s="40"/>
      <c r="N197" s="75"/>
      <c r="O197" s="68"/>
    </row>
    <row r="198" spans="1:15" ht="15" customHeight="1" x14ac:dyDescent="0.25">
      <c r="A198" s="4"/>
      <c r="B198" s="6" t="s">
        <v>18</v>
      </c>
      <c r="C198" s="44" t="s">
        <v>18</v>
      </c>
      <c r="D198" s="44" t="s">
        <v>34</v>
      </c>
      <c r="E198" s="201">
        <v>6.87</v>
      </c>
      <c r="F198" s="44" t="s">
        <v>22</v>
      </c>
      <c r="G198" s="44" t="s">
        <v>21</v>
      </c>
      <c r="H198" s="203">
        <v>42324</v>
      </c>
      <c r="I198" s="203">
        <v>42333</v>
      </c>
      <c r="J198" s="18">
        <v>42333</v>
      </c>
      <c r="K198" s="76"/>
      <c r="L198" s="75"/>
      <c r="M198" s="40"/>
      <c r="N198" s="75"/>
      <c r="O198" s="68"/>
    </row>
    <row r="199" spans="1:15" x14ac:dyDescent="0.25">
      <c r="A199" s="4"/>
      <c r="B199" s="6" t="s">
        <v>36</v>
      </c>
      <c r="C199" s="44" t="s">
        <v>99</v>
      </c>
      <c r="D199" s="44" t="s">
        <v>35</v>
      </c>
      <c r="E199" s="200">
        <v>457</v>
      </c>
      <c r="F199" s="44" t="s">
        <v>26</v>
      </c>
      <c r="G199" s="44" t="s">
        <v>26</v>
      </c>
      <c r="H199" s="251">
        <v>42324</v>
      </c>
      <c r="I199" s="203">
        <v>42333</v>
      </c>
      <c r="J199" s="18">
        <v>42333</v>
      </c>
      <c r="K199" s="76"/>
      <c r="L199" s="75"/>
      <c r="M199" s="40"/>
      <c r="N199" s="75"/>
      <c r="O199" s="68"/>
    </row>
    <row r="200" spans="1:15" x14ac:dyDescent="0.25">
      <c r="A200" s="14"/>
      <c r="B200" s="15"/>
      <c r="C200" s="16"/>
      <c r="D200" s="16"/>
      <c r="E200" s="205"/>
      <c r="F200" s="16"/>
      <c r="G200" s="16"/>
      <c r="H200" s="206"/>
      <c r="I200" s="206"/>
      <c r="J200" s="17"/>
      <c r="K200" s="76"/>
      <c r="L200" s="75"/>
      <c r="M200" s="40"/>
      <c r="N200" s="75"/>
      <c r="O200" s="68"/>
    </row>
    <row r="201" spans="1:15" x14ac:dyDescent="0.25">
      <c r="A201" s="4"/>
      <c r="B201" s="6" t="s">
        <v>17</v>
      </c>
      <c r="C201" s="44" t="s">
        <v>16</v>
      </c>
      <c r="D201" s="44" t="s">
        <v>34</v>
      </c>
      <c r="E201" s="200">
        <v>49</v>
      </c>
      <c r="F201" s="44" t="s">
        <v>39</v>
      </c>
      <c r="G201" s="44" t="s">
        <v>21</v>
      </c>
      <c r="H201" s="203">
        <v>42326</v>
      </c>
      <c r="I201" s="203">
        <v>42333</v>
      </c>
      <c r="J201" s="18">
        <v>42333</v>
      </c>
      <c r="K201" s="76"/>
      <c r="L201" s="75"/>
      <c r="M201" s="40"/>
      <c r="N201" s="75"/>
      <c r="O201" s="68"/>
    </row>
    <row r="202" spans="1:15" x14ac:dyDescent="0.25">
      <c r="A202" s="4"/>
      <c r="B202" s="6" t="s">
        <v>31</v>
      </c>
      <c r="C202" s="44" t="s">
        <v>16</v>
      </c>
      <c r="D202" s="44" t="s">
        <v>34</v>
      </c>
      <c r="E202" s="201" t="s">
        <v>43</v>
      </c>
      <c r="F202" s="44">
        <v>10</v>
      </c>
      <c r="G202" s="44" t="s">
        <v>21</v>
      </c>
      <c r="H202" s="203">
        <v>42326</v>
      </c>
      <c r="I202" s="203">
        <v>42333</v>
      </c>
      <c r="J202" s="18">
        <v>42333</v>
      </c>
      <c r="K202" s="76"/>
      <c r="L202" s="75"/>
      <c r="M202" s="40"/>
      <c r="N202" s="75"/>
      <c r="O202" s="68"/>
    </row>
    <row r="203" spans="1:15" x14ac:dyDescent="0.25">
      <c r="A203" s="4"/>
      <c r="B203" s="6" t="s">
        <v>32</v>
      </c>
      <c r="C203" s="202" t="s">
        <v>33</v>
      </c>
      <c r="D203" s="44" t="s">
        <v>34</v>
      </c>
      <c r="E203" s="200">
        <v>67</v>
      </c>
      <c r="F203" s="44" t="s">
        <v>40</v>
      </c>
      <c r="G203" s="44" t="s">
        <v>21</v>
      </c>
      <c r="H203" s="203">
        <v>42326</v>
      </c>
      <c r="I203" s="203">
        <v>42333</v>
      </c>
      <c r="J203" s="18">
        <v>42333</v>
      </c>
      <c r="K203" s="76"/>
      <c r="L203" s="75"/>
      <c r="M203" s="40"/>
      <c r="N203" s="75"/>
      <c r="O203" s="68"/>
    </row>
    <row r="204" spans="1:15" ht="15" customHeight="1" x14ac:dyDescent="0.25">
      <c r="A204" s="4"/>
      <c r="B204" s="6" t="s">
        <v>18</v>
      </c>
      <c r="C204" s="44" t="s">
        <v>18</v>
      </c>
      <c r="D204" s="44" t="s">
        <v>34</v>
      </c>
      <c r="E204" s="201">
        <v>6.98</v>
      </c>
      <c r="F204" s="44" t="s">
        <v>22</v>
      </c>
      <c r="G204" s="44" t="s">
        <v>21</v>
      </c>
      <c r="H204" s="203">
        <v>42326</v>
      </c>
      <c r="I204" s="203">
        <v>42333</v>
      </c>
      <c r="J204" s="18">
        <v>42333</v>
      </c>
      <c r="K204" s="76"/>
      <c r="L204" s="75"/>
      <c r="M204" s="40"/>
      <c r="N204" s="75"/>
      <c r="O204" s="68"/>
    </row>
    <row r="205" spans="1:15" x14ac:dyDescent="0.25">
      <c r="A205" s="4"/>
      <c r="B205" s="6" t="s">
        <v>36</v>
      </c>
      <c r="C205" s="44" t="s">
        <v>99</v>
      </c>
      <c r="D205" s="44" t="s">
        <v>35</v>
      </c>
      <c r="E205" s="200">
        <v>494</v>
      </c>
      <c r="F205" s="44" t="s">
        <v>26</v>
      </c>
      <c r="G205" s="44" t="s">
        <v>26</v>
      </c>
      <c r="H205" s="203">
        <v>42326</v>
      </c>
      <c r="I205" s="203">
        <v>42333</v>
      </c>
      <c r="J205" s="18">
        <v>42333</v>
      </c>
      <c r="K205" s="76"/>
      <c r="L205" s="75"/>
      <c r="M205" s="40"/>
      <c r="N205" s="75"/>
      <c r="O205" s="68"/>
    </row>
    <row r="206" spans="1:15" x14ac:dyDescent="0.25">
      <c r="A206" s="14"/>
      <c r="B206" s="15"/>
      <c r="C206" s="16"/>
      <c r="D206" s="16"/>
      <c r="E206" s="205"/>
      <c r="F206" s="16"/>
      <c r="G206" s="16"/>
      <c r="H206" s="206"/>
      <c r="I206" s="206"/>
      <c r="J206" s="17"/>
      <c r="K206" s="76"/>
      <c r="L206" s="75"/>
      <c r="M206" s="40"/>
      <c r="N206" s="75"/>
      <c r="O206" s="68"/>
    </row>
    <row r="207" spans="1:15" x14ac:dyDescent="0.25">
      <c r="A207" s="4"/>
      <c r="B207" s="6" t="s">
        <v>17</v>
      </c>
      <c r="C207" s="44" t="s">
        <v>16</v>
      </c>
      <c r="D207" s="44" t="s">
        <v>34</v>
      </c>
      <c r="E207" s="200">
        <v>29</v>
      </c>
      <c r="F207" s="44" t="s">
        <v>39</v>
      </c>
      <c r="G207" s="44" t="s">
        <v>21</v>
      </c>
      <c r="H207" s="203">
        <v>42331</v>
      </c>
      <c r="I207" s="203">
        <v>42339</v>
      </c>
      <c r="J207" s="18">
        <v>42339</v>
      </c>
      <c r="K207" s="76"/>
      <c r="L207" s="75"/>
      <c r="M207" s="40"/>
      <c r="N207" s="75"/>
      <c r="O207" s="68"/>
    </row>
    <row r="208" spans="1:15" x14ac:dyDescent="0.25">
      <c r="A208" s="4"/>
      <c r="B208" s="6" t="s">
        <v>31</v>
      </c>
      <c r="C208" s="44" t="s">
        <v>16</v>
      </c>
      <c r="D208" s="44" t="s">
        <v>34</v>
      </c>
      <c r="E208" s="201" t="s">
        <v>43</v>
      </c>
      <c r="F208" s="44">
        <v>10</v>
      </c>
      <c r="G208" s="44" t="s">
        <v>21</v>
      </c>
      <c r="H208" s="203">
        <v>42331</v>
      </c>
      <c r="I208" s="203">
        <v>42339</v>
      </c>
      <c r="J208" s="18">
        <v>42339</v>
      </c>
      <c r="K208" s="76"/>
      <c r="L208" s="75"/>
      <c r="M208" s="40"/>
      <c r="N208" s="75"/>
      <c r="O208" s="68"/>
    </row>
    <row r="209" spans="1:15" x14ac:dyDescent="0.25">
      <c r="A209" s="4"/>
      <c r="B209" s="6" t="s">
        <v>32</v>
      </c>
      <c r="C209" s="202" t="s">
        <v>33</v>
      </c>
      <c r="D209" s="44" t="s">
        <v>34</v>
      </c>
      <c r="E209" s="200">
        <v>30</v>
      </c>
      <c r="F209" s="44" t="s">
        <v>40</v>
      </c>
      <c r="G209" s="44" t="s">
        <v>21</v>
      </c>
      <c r="H209" s="203">
        <v>42331</v>
      </c>
      <c r="I209" s="203">
        <v>42339</v>
      </c>
      <c r="J209" s="18">
        <v>42339</v>
      </c>
      <c r="K209" s="76"/>
      <c r="L209" s="75"/>
      <c r="M209" s="40"/>
      <c r="N209" s="75"/>
      <c r="O209" s="68"/>
    </row>
    <row r="210" spans="1:15" ht="15" customHeight="1" x14ac:dyDescent="0.25">
      <c r="A210" s="4"/>
      <c r="B210" s="6" t="s">
        <v>18</v>
      </c>
      <c r="C210" s="44" t="s">
        <v>18</v>
      </c>
      <c r="D210" s="44" t="s">
        <v>34</v>
      </c>
      <c r="E210" s="201">
        <v>7.43</v>
      </c>
      <c r="F210" s="44" t="s">
        <v>22</v>
      </c>
      <c r="G210" s="44" t="s">
        <v>21</v>
      </c>
      <c r="H210" s="203">
        <v>42331</v>
      </c>
      <c r="I210" s="203">
        <v>42339</v>
      </c>
      <c r="J210" s="18">
        <v>42339</v>
      </c>
      <c r="K210" s="76"/>
      <c r="L210" s="75"/>
      <c r="M210" s="40"/>
      <c r="N210" s="75"/>
      <c r="O210" s="68"/>
    </row>
    <row r="211" spans="1:15" x14ac:dyDescent="0.25">
      <c r="A211" s="4"/>
      <c r="B211" s="6" t="s">
        <v>36</v>
      </c>
      <c r="C211" s="44" t="s">
        <v>99</v>
      </c>
      <c r="D211" s="44" t="s">
        <v>35</v>
      </c>
      <c r="E211" s="200">
        <v>519</v>
      </c>
      <c r="F211" s="44" t="s">
        <v>26</v>
      </c>
      <c r="G211" s="44" t="s">
        <v>26</v>
      </c>
      <c r="H211" s="203">
        <v>42331</v>
      </c>
      <c r="I211" s="203">
        <v>42339</v>
      </c>
      <c r="J211" s="18">
        <v>42339</v>
      </c>
      <c r="K211" s="76"/>
      <c r="L211" s="75"/>
      <c r="M211" s="40"/>
      <c r="N211" s="75"/>
      <c r="O211" s="68"/>
    </row>
    <row r="212" spans="1:15" x14ac:dyDescent="0.25">
      <c r="A212" s="14"/>
      <c r="B212" s="15"/>
      <c r="C212" s="16"/>
      <c r="D212" s="16"/>
      <c r="E212" s="205"/>
      <c r="F212" s="16"/>
      <c r="G212" s="16"/>
      <c r="H212" s="206"/>
      <c r="I212" s="206"/>
      <c r="J212" s="17"/>
      <c r="K212" s="76"/>
      <c r="L212" s="75"/>
      <c r="M212" s="40"/>
      <c r="N212" s="75"/>
      <c r="O212" s="68"/>
    </row>
    <row r="213" spans="1:15" x14ac:dyDescent="0.25">
      <c r="A213" s="4"/>
      <c r="B213" s="6" t="s">
        <v>17</v>
      </c>
      <c r="C213" s="44" t="s">
        <v>16</v>
      </c>
      <c r="D213" s="44" t="s">
        <v>34</v>
      </c>
      <c r="E213" s="200">
        <v>15</v>
      </c>
      <c r="F213" s="44" t="s">
        <v>39</v>
      </c>
      <c r="G213" s="44" t="s">
        <v>21</v>
      </c>
      <c r="H213" s="203">
        <v>42331</v>
      </c>
      <c r="I213" s="203">
        <v>42333</v>
      </c>
      <c r="J213" s="18">
        <v>42339</v>
      </c>
      <c r="K213" s="76"/>
      <c r="L213" s="75"/>
      <c r="M213" s="40"/>
      <c r="N213" s="75"/>
      <c r="O213" s="68"/>
    </row>
    <row r="214" spans="1:15" x14ac:dyDescent="0.25">
      <c r="A214" s="4"/>
      <c r="B214" s="6" t="s">
        <v>31</v>
      </c>
      <c r="C214" s="44" t="s">
        <v>16</v>
      </c>
      <c r="D214" s="44" t="s">
        <v>34</v>
      </c>
      <c r="E214" s="201" t="s">
        <v>43</v>
      </c>
      <c r="F214" s="44">
        <v>10</v>
      </c>
      <c r="G214" s="44" t="s">
        <v>21</v>
      </c>
      <c r="H214" s="203">
        <v>42331</v>
      </c>
      <c r="I214" s="203">
        <v>42333</v>
      </c>
      <c r="J214" s="18">
        <v>42339</v>
      </c>
      <c r="K214" s="76"/>
      <c r="L214" s="75"/>
      <c r="M214" s="40"/>
      <c r="N214" s="75"/>
      <c r="O214" s="68"/>
    </row>
    <row r="215" spans="1:15" x14ac:dyDescent="0.25">
      <c r="A215" s="4"/>
      <c r="B215" s="6" t="s">
        <v>32</v>
      </c>
      <c r="C215" s="202" t="s">
        <v>33</v>
      </c>
      <c r="D215" s="44" t="s">
        <v>34</v>
      </c>
      <c r="E215" s="200">
        <v>21</v>
      </c>
      <c r="F215" s="44" t="s">
        <v>40</v>
      </c>
      <c r="G215" s="44" t="s">
        <v>21</v>
      </c>
      <c r="H215" s="203">
        <v>42331</v>
      </c>
      <c r="I215" s="203">
        <v>42333</v>
      </c>
      <c r="J215" s="18">
        <v>42339</v>
      </c>
      <c r="K215" s="76"/>
      <c r="L215" s="75"/>
      <c r="M215" s="40"/>
      <c r="N215" s="75"/>
      <c r="O215" s="68"/>
    </row>
    <row r="216" spans="1:15" ht="15" customHeight="1" x14ac:dyDescent="0.25">
      <c r="A216" s="4"/>
      <c r="B216" s="6" t="s">
        <v>18</v>
      </c>
      <c r="C216" s="44" t="s">
        <v>18</v>
      </c>
      <c r="D216" s="44" t="s">
        <v>34</v>
      </c>
      <c r="E216" s="201">
        <v>7.45</v>
      </c>
      <c r="F216" s="44" t="s">
        <v>22</v>
      </c>
      <c r="G216" s="44" t="s">
        <v>21</v>
      </c>
      <c r="H216" s="203">
        <v>42331</v>
      </c>
      <c r="I216" s="203">
        <v>42333</v>
      </c>
      <c r="J216" s="18">
        <v>42339</v>
      </c>
      <c r="K216" s="76"/>
      <c r="L216" s="75"/>
      <c r="M216" s="40"/>
      <c r="N216" s="75"/>
      <c r="O216" s="68"/>
    </row>
    <row r="217" spans="1:15" x14ac:dyDescent="0.25">
      <c r="A217" s="4"/>
      <c r="B217" s="6" t="s">
        <v>36</v>
      </c>
      <c r="C217" s="44" t="s">
        <v>99</v>
      </c>
      <c r="D217" s="44" t="s">
        <v>35</v>
      </c>
      <c r="E217" s="200">
        <v>522</v>
      </c>
      <c r="F217" s="44" t="s">
        <v>26</v>
      </c>
      <c r="G217" s="44" t="s">
        <v>26</v>
      </c>
      <c r="H217" s="203">
        <v>42331</v>
      </c>
      <c r="I217" s="203">
        <v>42333</v>
      </c>
      <c r="J217" s="18">
        <v>42339</v>
      </c>
      <c r="K217" s="76"/>
      <c r="L217" s="75"/>
      <c r="M217" s="40"/>
      <c r="N217" s="75"/>
      <c r="O217" s="68"/>
    </row>
    <row r="218" spans="1:15" x14ac:dyDescent="0.25">
      <c r="A218" s="14"/>
      <c r="B218" s="15"/>
      <c r="C218" s="16"/>
      <c r="D218" s="16"/>
      <c r="E218" s="205"/>
      <c r="F218" s="16"/>
      <c r="G218" s="16"/>
      <c r="H218" s="206"/>
      <c r="I218" s="206"/>
      <c r="J218" s="17"/>
      <c r="K218" s="76"/>
      <c r="L218" s="75"/>
      <c r="M218" s="40"/>
      <c r="N218" s="75"/>
      <c r="O218" s="68"/>
    </row>
    <row r="219" spans="1:15" x14ac:dyDescent="0.25">
      <c r="A219" s="4"/>
      <c r="B219" s="6" t="s">
        <v>17</v>
      </c>
      <c r="C219" s="44" t="s">
        <v>16</v>
      </c>
      <c r="D219" s="44" t="s">
        <v>34</v>
      </c>
      <c r="E219" s="200">
        <v>13</v>
      </c>
      <c r="F219" s="44" t="s">
        <v>39</v>
      </c>
      <c r="G219" s="44" t="s">
        <v>21</v>
      </c>
      <c r="H219" s="203">
        <v>42333</v>
      </c>
      <c r="I219" s="203">
        <v>42339</v>
      </c>
      <c r="J219" s="18">
        <v>42339</v>
      </c>
      <c r="K219" s="76"/>
      <c r="L219" s="75"/>
      <c r="M219" s="40"/>
      <c r="N219" s="75"/>
      <c r="O219" s="68"/>
    </row>
    <row r="220" spans="1:15" x14ac:dyDescent="0.25">
      <c r="A220" s="4"/>
      <c r="B220" s="6" t="s">
        <v>31</v>
      </c>
      <c r="C220" s="44" t="s">
        <v>16</v>
      </c>
      <c r="D220" s="44" t="s">
        <v>34</v>
      </c>
      <c r="E220" s="201" t="s">
        <v>43</v>
      </c>
      <c r="F220" s="44">
        <v>10</v>
      </c>
      <c r="G220" s="44" t="s">
        <v>21</v>
      </c>
      <c r="H220" s="203">
        <v>42333</v>
      </c>
      <c r="I220" s="203">
        <v>42339</v>
      </c>
      <c r="J220" s="18">
        <v>42339</v>
      </c>
      <c r="K220" s="76"/>
      <c r="L220" s="75"/>
      <c r="M220" s="40"/>
      <c r="N220" s="75"/>
      <c r="O220" s="68"/>
    </row>
    <row r="221" spans="1:15" x14ac:dyDescent="0.25">
      <c r="A221" s="4"/>
      <c r="B221" s="6" t="s">
        <v>32</v>
      </c>
      <c r="C221" s="202" t="s">
        <v>33</v>
      </c>
      <c r="D221" s="44" t="s">
        <v>34</v>
      </c>
      <c r="E221" s="200">
        <v>18</v>
      </c>
      <c r="F221" s="44" t="s">
        <v>40</v>
      </c>
      <c r="G221" s="44" t="s">
        <v>21</v>
      </c>
      <c r="H221" s="203">
        <v>42333</v>
      </c>
      <c r="I221" s="203">
        <v>42339</v>
      </c>
      <c r="J221" s="18">
        <v>42339</v>
      </c>
      <c r="K221" s="76"/>
      <c r="L221" s="75"/>
      <c r="M221" s="40"/>
      <c r="N221" s="75"/>
      <c r="O221" s="68"/>
    </row>
    <row r="222" spans="1:15" ht="15" customHeight="1" x14ac:dyDescent="0.25">
      <c r="A222" s="4"/>
      <c r="B222" s="6" t="s">
        <v>18</v>
      </c>
      <c r="C222" s="44" t="s">
        <v>18</v>
      </c>
      <c r="D222" s="44" t="s">
        <v>34</v>
      </c>
      <c r="E222" s="201">
        <v>7.34</v>
      </c>
      <c r="F222" s="44" t="s">
        <v>22</v>
      </c>
      <c r="G222" s="44" t="s">
        <v>21</v>
      </c>
      <c r="H222" s="203">
        <v>42333</v>
      </c>
      <c r="I222" s="203">
        <v>42339</v>
      </c>
      <c r="J222" s="18">
        <v>42339</v>
      </c>
      <c r="K222" s="76"/>
      <c r="L222" s="75"/>
      <c r="M222" s="40"/>
      <c r="N222" s="75"/>
      <c r="O222" s="68"/>
    </row>
    <row r="223" spans="1:15" x14ac:dyDescent="0.25">
      <c r="A223" s="4"/>
      <c r="B223" s="6" t="s">
        <v>36</v>
      </c>
      <c r="C223" s="44" t="s">
        <v>99</v>
      </c>
      <c r="D223" s="44" t="s">
        <v>35</v>
      </c>
      <c r="E223" s="200">
        <v>545</v>
      </c>
      <c r="F223" s="44" t="s">
        <v>26</v>
      </c>
      <c r="G223" s="44" t="s">
        <v>26</v>
      </c>
      <c r="H223" s="203">
        <v>42333</v>
      </c>
      <c r="I223" s="203">
        <v>42339</v>
      </c>
      <c r="J223" s="18">
        <v>42339</v>
      </c>
      <c r="K223" s="76"/>
      <c r="L223" s="75"/>
      <c r="M223" s="40"/>
      <c r="N223" s="75"/>
      <c r="O223" s="68"/>
    </row>
    <row r="224" spans="1:15" x14ac:dyDescent="0.25">
      <c r="A224" s="14"/>
      <c r="B224" s="15"/>
      <c r="C224" s="16"/>
      <c r="D224" s="16"/>
      <c r="E224" s="205"/>
      <c r="F224" s="16"/>
      <c r="G224" s="16"/>
      <c r="H224" s="206"/>
      <c r="I224" s="206"/>
      <c r="J224" s="17"/>
      <c r="K224" s="76"/>
      <c r="L224" s="75"/>
      <c r="M224" s="40"/>
      <c r="N224" s="75"/>
      <c r="O224" s="68"/>
    </row>
    <row r="225" spans="1:15" x14ac:dyDescent="0.25">
      <c r="A225" s="4"/>
      <c r="B225" s="6" t="s">
        <v>17</v>
      </c>
      <c r="C225" s="44" t="s">
        <v>16</v>
      </c>
      <c r="D225" s="44" t="s">
        <v>34</v>
      </c>
      <c r="E225" s="200">
        <v>17</v>
      </c>
      <c r="F225" s="44" t="s">
        <v>39</v>
      </c>
      <c r="G225" s="44" t="s">
        <v>21</v>
      </c>
      <c r="H225" s="203">
        <v>42334</v>
      </c>
      <c r="I225" s="203">
        <v>42355</v>
      </c>
      <c r="J225" s="18">
        <v>42339</v>
      </c>
      <c r="K225" s="76"/>
      <c r="L225" s="75"/>
      <c r="M225" s="40"/>
      <c r="N225" s="75"/>
      <c r="O225" s="68"/>
    </row>
    <row r="226" spans="1:15" x14ac:dyDescent="0.25">
      <c r="A226" s="4"/>
      <c r="B226" s="6" t="s">
        <v>31</v>
      </c>
      <c r="C226" s="44" t="s">
        <v>16</v>
      </c>
      <c r="D226" s="44" t="s">
        <v>34</v>
      </c>
      <c r="E226" s="201" t="s">
        <v>43</v>
      </c>
      <c r="F226" s="44">
        <v>10</v>
      </c>
      <c r="G226" s="44" t="s">
        <v>21</v>
      </c>
      <c r="H226" s="203">
        <v>42334</v>
      </c>
      <c r="I226" s="203">
        <v>42355</v>
      </c>
      <c r="J226" s="18">
        <v>42339</v>
      </c>
      <c r="K226" s="76"/>
      <c r="L226" s="75"/>
      <c r="M226" s="40"/>
      <c r="N226" s="75"/>
      <c r="O226" s="68"/>
    </row>
    <row r="227" spans="1:15" x14ac:dyDescent="0.25">
      <c r="A227" s="4"/>
      <c r="B227" s="6" t="s">
        <v>32</v>
      </c>
      <c r="C227" s="202" t="s">
        <v>33</v>
      </c>
      <c r="D227" s="44" t="s">
        <v>34</v>
      </c>
      <c r="E227" s="200">
        <v>20</v>
      </c>
      <c r="F227" s="44" t="s">
        <v>40</v>
      </c>
      <c r="G227" s="44" t="s">
        <v>21</v>
      </c>
      <c r="H227" s="203">
        <v>42334</v>
      </c>
      <c r="I227" s="203">
        <v>42355</v>
      </c>
      <c r="J227" s="18">
        <v>42339</v>
      </c>
      <c r="K227" s="76"/>
      <c r="L227" s="75"/>
      <c r="M227" s="40"/>
      <c r="N227" s="75"/>
      <c r="O227" s="68"/>
    </row>
    <row r="228" spans="1:15" ht="15" customHeight="1" x14ac:dyDescent="0.25">
      <c r="A228" s="4"/>
      <c r="B228" s="6" t="s">
        <v>18</v>
      </c>
      <c r="C228" s="44" t="s">
        <v>18</v>
      </c>
      <c r="D228" s="44" t="s">
        <v>34</v>
      </c>
      <c r="E228" s="201">
        <v>7.42</v>
      </c>
      <c r="F228" s="44" t="s">
        <v>22</v>
      </c>
      <c r="G228" s="44" t="s">
        <v>21</v>
      </c>
      <c r="H228" s="203">
        <v>42334</v>
      </c>
      <c r="I228" s="203">
        <v>42355</v>
      </c>
      <c r="J228" s="18">
        <v>42339</v>
      </c>
      <c r="K228" s="76"/>
      <c r="L228" s="75"/>
      <c r="M228" s="40"/>
      <c r="N228" s="75"/>
      <c r="O228" s="68"/>
    </row>
    <row r="229" spans="1:15" x14ac:dyDescent="0.25">
      <c r="A229" s="4"/>
      <c r="B229" s="6" t="s">
        <v>36</v>
      </c>
      <c r="C229" s="44" t="s">
        <v>99</v>
      </c>
      <c r="D229" s="44" t="s">
        <v>35</v>
      </c>
      <c r="E229" s="200">
        <v>552</v>
      </c>
      <c r="F229" s="44" t="s">
        <v>26</v>
      </c>
      <c r="G229" s="44" t="s">
        <v>26</v>
      </c>
      <c r="H229" s="203">
        <v>42334</v>
      </c>
      <c r="I229" s="203">
        <v>42355</v>
      </c>
      <c r="J229" s="18">
        <v>42339</v>
      </c>
      <c r="K229" s="76"/>
      <c r="L229" s="75"/>
      <c r="M229" s="40"/>
      <c r="N229" s="75"/>
      <c r="O229" s="68"/>
    </row>
    <row r="230" spans="1:15" x14ac:dyDescent="0.25">
      <c r="A230" s="14"/>
      <c r="B230" s="15"/>
      <c r="C230" s="16"/>
      <c r="D230" s="16"/>
      <c r="E230" s="205"/>
      <c r="F230" s="16"/>
      <c r="G230" s="16"/>
      <c r="H230" s="206"/>
      <c r="I230" s="206"/>
      <c r="J230" s="17"/>
      <c r="K230" s="76"/>
      <c r="L230" s="75"/>
      <c r="M230" s="40"/>
      <c r="N230" s="75"/>
      <c r="O230" s="68"/>
    </row>
    <row r="231" spans="1:15" x14ac:dyDescent="0.25">
      <c r="A231" s="4"/>
      <c r="B231" s="6" t="s">
        <v>17</v>
      </c>
      <c r="C231" s="44" t="s">
        <v>16</v>
      </c>
      <c r="D231" s="44" t="s">
        <v>34</v>
      </c>
      <c r="E231" s="200">
        <v>16</v>
      </c>
      <c r="F231" s="44" t="s">
        <v>39</v>
      </c>
      <c r="G231" s="44" t="s">
        <v>21</v>
      </c>
      <c r="H231" s="203">
        <v>42338</v>
      </c>
      <c r="I231" s="203">
        <v>42346</v>
      </c>
      <c r="J231" s="18">
        <v>42346</v>
      </c>
      <c r="K231" s="76"/>
      <c r="L231" s="75"/>
      <c r="M231" s="40"/>
      <c r="N231" s="75"/>
      <c r="O231" s="68"/>
    </row>
    <row r="232" spans="1:15" x14ac:dyDescent="0.25">
      <c r="A232" s="4"/>
      <c r="B232" s="6" t="s">
        <v>31</v>
      </c>
      <c r="C232" s="44" t="s">
        <v>16</v>
      </c>
      <c r="D232" s="44" t="s">
        <v>34</v>
      </c>
      <c r="E232" s="201" t="s">
        <v>43</v>
      </c>
      <c r="F232" s="44">
        <v>10</v>
      </c>
      <c r="G232" s="44" t="s">
        <v>21</v>
      </c>
      <c r="H232" s="203">
        <v>42338</v>
      </c>
      <c r="I232" s="203">
        <v>42346</v>
      </c>
      <c r="J232" s="18">
        <v>42346</v>
      </c>
      <c r="K232" s="76"/>
      <c r="L232" s="75"/>
      <c r="M232" s="40"/>
      <c r="N232" s="75"/>
      <c r="O232" s="68"/>
    </row>
    <row r="233" spans="1:15" x14ac:dyDescent="0.25">
      <c r="A233" s="4"/>
      <c r="B233" s="6" t="s">
        <v>32</v>
      </c>
      <c r="C233" s="202" t="s">
        <v>33</v>
      </c>
      <c r="D233" s="44" t="s">
        <v>34</v>
      </c>
      <c r="E233" s="200">
        <v>18</v>
      </c>
      <c r="F233" s="44" t="s">
        <v>40</v>
      </c>
      <c r="G233" s="44" t="s">
        <v>21</v>
      </c>
      <c r="H233" s="203">
        <v>42338</v>
      </c>
      <c r="I233" s="203">
        <v>42346</v>
      </c>
      <c r="J233" s="18">
        <v>42346</v>
      </c>
      <c r="K233" s="76"/>
      <c r="L233" s="75"/>
      <c r="M233" s="40"/>
      <c r="N233" s="75"/>
      <c r="O233" s="68"/>
    </row>
    <row r="234" spans="1:15" ht="15" customHeight="1" x14ac:dyDescent="0.25">
      <c r="A234" s="4"/>
      <c r="B234" s="6" t="s">
        <v>18</v>
      </c>
      <c r="C234" s="44" t="s">
        <v>18</v>
      </c>
      <c r="D234" s="44" t="s">
        <v>34</v>
      </c>
      <c r="E234" s="201">
        <v>7.24</v>
      </c>
      <c r="F234" s="44" t="s">
        <v>22</v>
      </c>
      <c r="G234" s="44" t="s">
        <v>21</v>
      </c>
      <c r="H234" s="203">
        <v>42338</v>
      </c>
      <c r="I234" s="203">
        <v>42346</v>
      </c>
      <c r="J234" s="18">
        <v>42346</v>
      </c>
      <c r="K234" s="76"/>
      <c r="L234" s="75"/>
      <c r="M234" s="40"/>
      <c r="N234" s="75"/>
      <c r="O234" s="68"/>
    </row>
    <row r="235" spans="1:15" x14ac:dyDescent="0.25">
      <c r="A235" s="4"/>
      <c r="B235" s="6" t="s">
        <v>36</v>
      </c>
      <c r="C235" s="44" t="s">
        <v>99</v>
      </c>
      <c r="D235" s="44" t="s">
        <v>35</v>
      </c>
      <c r="E235" s="200">
        <v>567</v>
      </c>
      <c r="F235" s="44" t="s">
        <v>26</v>
      </c>
      <c r="G235" s="44" t="s">
        <v>26</v>
      </c>
      <c r="H235" s="203">
        <v>42338</v>
      </c>
      <c r="I235" s="203">
        <v>42346</v>
      </c>
      <c r="J235" s="18">
        <v>42346</v>
      </c>
      <c r="K235" s="76"/>
      <c r="L235" s="75"/>
      <c r="M235" s="40"/>
      <c r="N235" s="75"/>
      <c r="O235" s="68"/>
    </row>
    <row r="236" spans="1:15" x14ac:dyDescent="0.25">
      <c r="A236" s="14"/>
      <c r="B236" s="15"/>
      <c r="C236" s="16"/>
      <c r="D236" s="16"/>
      <c r="E236" s="205"/>
      <c r="F236" s="16"/>
      <c r="G236" s="16"/>
      <c r="H236" s="206"/>
      <c r="I236" s="206"/>
      <c r="J236" s="17"/>
      <c r="K236" s="76"/>
      <c r="L236" s="75"/>
      <c r="M236" s="40"/>
      <c r="N236" s="75"/>
      <c r="O236" s="68"/>
    </row>
    <row r="237" spans="1:15" x14ac:dyDescent="0.25">
      <c r="A237" s="4"/>
      <c r="B237" s="6" t="s">
        <v>17</v>
      </c>
      <c r="C237" s="44" t="s">
        <v>16</v>
      </c>
      <c r="D237" s="44" t="s">
        <v>34</v>
      </c>
      <c r="E237" s="200">
        <v>15</v>
      </c>
      <c r="F237" s="44" t="s">
        <v>39</v>
      </c>
      <c r="G237" s="44" t="s">
        <v>21</v>
      </c>
      <c r="H237" s="203">
        <v>42341</v>
      </c>
      <c r="I237" s="203">
        <v>42352</v>
      </c>
      <c r="J237" s="18">
        <v>42352</v>
      </c>
      <c r="K237" s="76"/>
      <c r="L237" s="75"/>
      <c r="M237" s="40"/>
      <c r="N237" s="75"/>
      <c r="O237" s="68"/>
    </row>
    <row r="238" spans="1:15" x14ac:dyDescent="0.25">
      <c r="A238" s="4"/>
      <c r="B238" s="6" t="s">
        <v>31</v>
      </c>
      <c r="C238" s="44" t="s">
        <v>16</v>
      </c>
      <c r="D238" s="44" t="s">
        <v>34</v>
      </c>
      <c r="E238" s="201" t="s">
        <v>43</v>
      </c>
      <c r="F238" s="44">
        <v>10</v>
      </c>
      <c r="G238" s="44" t="s">
        <v>21</v>
      </c>
      <c r="H238" s="203">
        <v>42341</v>
      </c>
      <c r="I238" s="203">
        <v>42352</v>
      </c>
      <c r="J238" s="18">
        <v>42352</v>
      </c>
      <c r="K238" s="76"/>
      <c r="L238" s="75"/>
      <c r="M238" s="40"/>
      <c r="N238" s="75"/>
      <c r="O238" s="68"/>
    </row>
    <row r="239" spans="1:15" x14ac:dyDescent="0.25">
      <c r="A239" s="4"/>
      <c r="B239" s="6" t="s">
        <v>32</v>
      </c>
      <c r="C239" s="202" t="s">
        <v>33</v>
      </c>
      <c r="D239" s="44" t="s">
        <v>34</v>
      </c>
      <c r="E239" s="200">
        <v>18</v>
      </c>
      <c r="F239" s="44" t="s">
        <v>40</v>
      </c>
      <c r="G239" s="44" t="s">
        <v>21</v>
      </c>
      <c r="H239" s="203">
        <v>42341</v>
      </c>
      <c r="I239" s="203">
        <v>42352</v>
      </c>
      <c r="J239" s="18">
        <v>42352</v>
      </c>
      <c r="K239" s="76"/>
      <c r="L239" s="75"/>
      <c r="M239" s="40"/>
      <c r="N239" s="75"/>
      <c r="O239" s="68"/>
    </row>
    <row r="240" spans="1:15" ht="15" customHeight="1" x14ac:dyDescent="0.25">
      <c r="A240" s="4"/>
      <c r="B240" s="6" t="s">
        <v>18</v>
      </c>
      <c r="C240" s="44" t="s">
        <v>18</v>
      </c>
      <c r="D240" s="44" t="s">
        <v>34</v>
      </c>
      <c r="E240" s="201">
        <v>7.27</v>
      </c>
      <c r="F240" s="44" t="s">
        <v>22</v>
      </c>
      <c r="G240" s="44" t="s">
        <v>21</v>
      </c>
      <c r="H240" s="203">
        <v>42341</v>
      </c>
      <c r="I240" s="203">
        <v>42352</v>
      </c>
      <c r="J240" s="18">
        <v>42352</v>
      </c>
      <c r="K240" s="76"/>
      <c r="L240" s="75"/>
      <c r="M240" s="40"/>
      <c r="N240" s="75"/>
      <c r="O240" s="68"/>
    </row>
    <row r="241" spans="1:15" x14ac:dyDescent="0.25">
      <c r="A241" s="4"/>
      <c r="B241" s="6" t="s">
        <v>36</v>
      </c>
      <c r="C241" s="44" t="s">
        <v>99</v>
      </c>
      <c r="D241" s="44" t="s">
        <v>35</v>
      </c>
      <c r="E241" s="200">
        <v>610</v>
      </c>
      <c r="F241" s="44" t="s">
        <v>26</v>
      </c>
      <c r="G241" s="44" t="s">
        <v>26</v>
      </c>
      <c r="H241" s="203">
        <v>42341</v>
      </c>
      <c r="I241" s="203">
        <v>42352</v>
      </c>
      <c r="J241" s="18">
        <v>42352</v>
      </c>
      <c r="K241" s="76"/>
      <c r="L241" s="75"/>
      <c r="M241" s="40"/>
      <c r="N241" s="75"/>
      <c r="O241" s="68"/>
    </row>
    <row r="242" spans="1:15" x14ac:dyDescent="0.25">
      <c r="A242" s="14"/>
      <c r="B242" s="15"/>
      <c r="C242" s="16"/>
      <c r="D242" s="16"/>
      <c r="E242" s="205"/>
      <c r="F242" s="16"/>
      <c r="G242" s="16"/>
      <c r="H242" s="206"/>
      <c r="I242" s="206"/>
      <c r="J242" s="17"/>
      <c r="K242" s="76"/>
      <c r="L242" s="75"/>
      <c r="M242" s="40"/>
      <c r="N242" s="75"/>
      <c r="O242" s="68"/>
    </row>
    <row r="243" spans="1:15" x14ac:dyDescent="0.25">
      <c r="A243" s="4"/>
      <c r="B243" s="6" t="s">
        <v>17</v>
      </c>
      <c r="C243" s="44" t="s">
        <v>16</v>
      </c>
      <c r="D243" s="44" t="s">
        <v>34</v>
      </c>
      <c r="E243" s="200">
        <v>13</v>
      </c>
      <c r="F243" s="44" t="s">
        <v>39</v>
      </c>
      <c r="G243" s="44" t="s">
        <v>21</v>
      </c>
      <c r="H243" s="203">
        <v>42345</v>
      </c>
      <c r="I243" s="203">
        <v>42359</v>
      </c>
      <c r="J243" s="18">
        <v>42359</v>
      </c>
      <c r="K243" s="76"/>
      <c r="L243" s="75"/>
      <c r="M243" s="40"/>
      <c r="N243" s="75"/>
      <c r="O243" s="68"/>
    </row>
    <row r="244" spans="1:15" x14ac:dyDescent="0.25">
      <c r="A244" s="4"/>
      <c r="B244" s="6" t="s">
        <v>31</v>
      </c>
      <c r="C244" s="44" t="s">
        <v>16</v>
      </c>
      <c r="D244" s="44" t="s">
        <v>34</v>
      </c>
      <c r="E244" s="201" t="s">
        <v>43</v>
      </c>
      <c r="F244" s="44">
        <v>10</v>
      </c>
      <c r="G244" s="44" t="s">
        <v>21</v>
      </c>
      <c r="H244" s="203">
        <v>42345</v>
      </c>
      <c r="I244" s="203">
        <v>42359</v>
      </c>
      <c r="J244" s="18">
        <v>42359</v>
      </c>
      <c r="K244" s="76"/>
      <c r="L244" s="75"/>
      <c r="M244" s="40"/>
      <c r="N244" s="75"/>
      <c r="O244" s="68"/>
    </row>
    <row r="245" spans="1:15" x14ac:dyDescent="0.25">
      <c r="A245" s="4"/>
      <c r="B245" s="6" t="s">
        <v>32</v>
      </c>
      <c r="C245" s="202" t="s">
        <v>33</v>
      </c>
      <c r="D245" s="44" t="s">
        <v>34</v>
      </c>
      <c r="E245" s="200">
        <v>16</v>
      </c>
      <c r="F245" s="44" t="s">
        <v>40</v>
      </c>
      <c r="G245" s="44" t="s">
        <v>21</v>
      </c>
      <c r="H245" s="203">
        <v>42345</v>
      </c>
      <c r="I245" s="203">
        <v>42359</v>
      </c>
      <c r="J245" s="18">
        <v>42359</v>
      </c>
      <c r="K245" s="76"/>
      <c r="L245" s="75"/>
      <c r="M245" s="40"/>
      <c r="N245" s="75"/>
      <c r="O245" s="68"/>
    </row>
    <row r="246" spans="1:15" ht="15" customHeight="1" x14ac:dyDescent="0.25">
      <c r="A246" s="4"/>
      <c r="B246" s="6" t="s">
        <v>18</v>
      </c>
      <c r="C246" s="44" t="s">
        <v>18</v>
      </c>
      <c r="D246" s="44" t="s">
        <v>34</v>
      </c>
      <c r="E246" s="201">
        <v>7.45</v>
      </c>
      <c r="F246" s="44" t="s">
        <v>22</v>
      </c>
      <c r="G246" s="44" t="s">
        <v>21</v>
      </c>
      <c r="H246" s="203">
        <v>42345</v>
      </c>
      <c r="I246" s="203">
        <v>42359</v>
      </c>
      <c r="J246" s="18">
        <v>42359</v>
      </c>
      <c r="K246" s="76"/>
      <c r="L246" s="75"/>
      <c r="M246" s="40"/>
      <c r="N246" s="75"/>
      <c r="O246" s="68"/>
    </row>
    <row r="247" spans="1:15" x14ac:dyDescent="0.25">
      <c r="A247" s="4"/>
      <c r="B247" s="6" t="s">
        <v>36</v>
      </c>
      <c r="C247" s="44" t="s">
        <v>99</v>
      </c>
      <c r="D247" s="44" t="s">
        <v>35</v>
      </c>
      <c r="E247" s="200">
        <v>417</v>
      </c>
      <c r="F247" s="44" t="s">
        <v>26</v>
      </c>
      <c r="G247" s="44" t="s">
        <v>26</v>
      </c>
      <c r="H247" s="203">
        <v>42345</v>
      </c>
      <c r="I247" s="203">
        <v>42359</v>
      </c>
      <c r="J247" s="18">
        <v>42359</v>
      </c>
      <c r="K247" s="76"/>
      <c r="L247" s="75"/>
      <c r="M247" s="40"/>
      <c r="N247" s="75"/>
      <c r="O247" s="68"/>
    </row>
    <row r="248" spans="1:15" x14ac:dyDescent="0.25">
      <c r="A248" s="14"/>
      <c r="B248" s="15"/>
      <c r="C248" s="16"/>
      <c r="D248" s="16"/>
      <c r="E248" s="205"/>
      <c r="F248" s="16"/>
      <c r="G248" s="16"/>
      <c r="H248" s="206"/>
      <c r="I248" s="206"/>
      <c r="J248" s="17"/>
      <c r="K248" s="76"/>
      <c r="L248" s="75"/>
      <c r="M248" s="40"/>
      <c r="N248" s="75"/>
      <c r="O248" s="68"/>
    </row>
    <row r="249" spans="1:15" x14ac:dyDescent="0.25">
      <c r="A249" s="4"/>
      <c r="B249" s="6" t="s">
        <v>17</v>
      </c>
      <c r="C249" s="44" t="s">
        <v>16</v>
      </c>
      <c r="D249" s="44" t="s">
        <v>34</v>
      </c>
      <c r="E249" s="200">
        <v>35</v>
      </c>
      <c r="F249" s="44" t="s">
        <v>39</v>
      </c>
      <c r="G249" s="44" t="s">
        <v>21</v>
      </c>
      <c r="H249" s="203">
        <v>42347</v>
      </c>
      <c r="I249" s="203">
        <v>42359</v>
      </c>
      <c r="J249" s="18">
        <v>42359</v>
      </c>
      <c r="K249" s="76"/>
      <c r="L249" s="75"/>
      <c r="M249" s="40"/>
      <c r="N249" s="75"/>
      <c r="O249" s="68"/>
    </row>
    <row r="250" spans="1:15" x14ac:dyDescent="0.25">
      <c r="A250" s="4"/>
      <c r="B250" s="6" t="s">
        <v>31</v>
      </c>
      <c r="C250" s="44" t="s">
        <v>16</v>
      </c>
      <c r="D250" s="44" t="s">
        <v>34</v>
      </c>
      <c r="E250" s="201" t="s">
        <v>43</v>
      </c>
      <c r="F250" s="44">
        <v>10</v>
      </c>
      <c r="G250" s="44" t="s">
        <v>21</v>
      </c>
      <c r="H250" s="203">
        <v>42347</v>
      </c>
      <c r="I250" s="203">
        <v>42359</v>
      </c>
      <c r="J250" s="18">
        <v>42359</v>
      </c>
      <c r="K250" s="76"/>
      <c r="L250" s="75"/>
      <c r="M250" s="40"/>
      <c r="N250" s="75"/>
      <c r="O250" s="68"/>
    </row>
    <row r="251" spans="1:15" x14ac:dyDescent="0.25">
      <c r="A251" s="4"/>
      <c r="B251" s="6" t="s">
        <v>32</v>
      </c>
      <c r="C251" s="202" t="s">
        <v>33</v>
      </c>
      <c r="D251" s="44" t="s">
        <v>34</v>
      </c>
      <c r="E251" s="200">
        <v>43</v>
      </c>
      <c r="F251" s="44" t="s">
        <v>40</v>
      </c>
      <c r="G251" s="44" t="s">
        <v>21</v>
      </c>
      <c r="H251" s="203">
        <v>42347</v>
      </c>
      <c r="I251" s="203">
        <v>42359</v>
      </c>
      <c r="J251" s="18">
        <v>42359</v>
      </c>
      <c r="K251" s="76"/>
      <c r="L251" s="75"/>
      <c r="M251" s="40"/>
      <c r="N251" s="75"/>
      <c r="O251" s="68"/>
    </row>
    <row r="252" spans="1:15" x14ac:dyDescent="0.25">
      <c r="A252" s="4"/>
      <c r="B252" s="6" t="s">
        <v>18</v>
      </c>
      <c r="C252" s="44" t="s">
        <v>18</v>
      </c>
      <c r="D252" s="44" t="s">
        <v>34</v>
      </c>
      <c r="E252" s="201">
        <v>7.52</v>
      </c>
      <c r="F252" s="44" t="s">
        <v>22</v>
      </c>
      <c r="G252" s="44" t="s">
        <v>21</v>
      </c>
      <c r="H252" s="203">
        <v>42347</v>
      </c>
      <c r="I252" s="203">
        <v>42359</v>
      </c>
      <c r="J252" s="18">
        <v>42359</v>
      </c>
      <c r="K252" s="76"/>
      <c r="L252" s="75"/>
      <c r="M252" s="40"/>
      <c r="N252" s="75"/>
      <c r="O252" s="68"/>
    </row>
    <row r="253" spans="1:15" x14ac:dyDescent="0.25">
      <c r="A253" s="4"/>
      <c r="B253" s="6" t="s">
        <v>36</v>
      </c>
      <c r="C253" s="44" t="s">
        <v>99</v>
      </c>
      <c r="D253" s="44" t="s">
        <v>35</v>
      </c>
      <c r="E253" s="200">
        <v>676</v>
      </c>
      <c r="F253" s="44" t="s">
        <v>26</v>
      </c>
      <c r="G253" s="44" t="s">
        <v>26</v>
      </c>
      <c r="H253" s="203">
        <v>42347</v>
      </c>
      <c r="I253" s="203">
        <v>42359</v>
      </c>
      <c r="J253" s="18">
        <v>42359</v>
      </c>
      <c r="K253" s="76"/>
      <c r="L253" s="75"/>
      <c r="M253" s="40"/>
      <c r="N253" s="75"/>
      <c r="O253" s="68"/>
    </row>
    <row r="254" spans="1:15" x14ac:dyDescent="0.25">
      <c r="A254" s="14"/>
      <c r="B254" s="15"/>
      <c r="C254" s="16"/>
      <c r="D254" s="16"/>
      <c r="E254" s="205"/>
      <c r="F254" s="16"/>
      <c r="G254" s="16"/>
      <c r="H254" s="206"/>
      <c r="I254" s="206"/>
      <c r="J254" s="17"/>
      <c r="K254" s="76"/>
      <c r="L254" s="75"/>
      <c r="M254" s="40"/>
      <c r="N254" s="75"/>
      <c r="O254" s="68"/>
    </row>
    <row r="255" spans="1:15" x14ac:dyDescent="0.25">
      <c r="A255" s="4"/>
      <c r="B255" s="6" t="s">
        <v>17</v>
      </c>
      <c r="C255" s="44" t="s">
        <v>16</v>
      </c>
      <c r="D255" s="44" t="s">
        <v>34</v>
      </c>
      <c r="E255" s="249">
        <v>1170</v>
      </c>
      <c r="F255" s="44" t="s">
        <v>39</v>
      </c>
      <c r="G255" s="219" t="s">
        <v>111</v>
      </c>
      <c r="H255" s="348">
        <v>42374</v>
      </c>
      <c r="I255" s="348">
        <v>42388</v>
      </c>
      <c r="J255" s="349">
        <v>42388</v>
      </c>
      <c r="K255" s="76"/>
      <c r="L255" s="75"/>
      <c r="M255" s="40"/>
      <c r="N255" s="75"/>
      <c r="O255" s="68"/>
    </row>
    <row r="256" spans="1:15" x14ac:dyDescent="0.25">
      <c r="A256" s="4"/>
      <c r="B256" s="6" t="s">
        <v>31</v>
      </c>
      <c r="C256" s="44" t="s">
        <v>16</v>
      </c>
      <c r="D256" s="44" t="s">
        <v>34</v>
      </c>
      <c r="E256" s="201" t="s">
        <v>43</v>
      </c>
      <c r="F256" s="44">
        <v>10</v>
      </c>
      <c r="G256" s="44" t="s">
        <v>21</v>
      </c>
      <c r="H256" s="348"/>
      <c r="I256" s="348"/>
      <c r="J256" s="349"/>
      <c r="K256" s="76"/>
      <c r="L256" s="75"/>
      <c r="M256" s="40"/>
      <c r="N256" s="75"/>
      <c r="O256" s="68"/>
    </row>
    <row r="257" spans="1:15" x14ac:dyDescent="0.25">
      <c r="A257" s="4"/>
      <c r="B257" s="6" t="s">
        <v>32</v>
      </c>
      <c r="C257" s="202" t="s">
        <v>33</v>
      </c>
      <c r="D257" s="44" t="s">
        <v>34</v>
      </c>
      <c r="E257" s="249">
        <v>1400</v>
      </c>
      <c r="F257" s="44" t="s">
        <v>40</v>
      </c>
      <c r="G257" s="219" t="s">
        <v>111</v>
      </c>
      <c r="H257" s="348"/>
      <c r="I257" s="348"/>
      <c r="J257" s="349"/>
      <c r="K257" s="76"/>
      <c r="L257" s="75"/>
      <c r="M257" s="40"/>
      <c r="N257" s="75"/>
      <c r="O257" s="68"/>
    </row>
    <row r="258" spans="1:15" x14ac:dyDescent="0.25">
      <c r="A258" s="4"/>
      <c r="B258" s="6" t="s">
        <v>18</v>
      </c>
      <c r="C258" s="44" t="s">
        <v>18</v>
      </c>
      <c r="D258" s="44" t="s">
        <v>34</v>
      </c>
      <c r="E258" s="250">
        <v>7.45</v>
      </c>
      <c r="F258" s="44" t="s">
        <v>22</v>
      </c>
      <c r="G258" s="44" t="s">
        <v>21</v>
      </c>
      <c r="H258" s="348"/>
      <c r="I258" s="348"/>
      <c r="J258" s="349"/>
      <c r="K258" s="76"/>
      <c r="L258" s="75"/>
      <c r="M258" s="40"/>
      <c r="N258" s="75"/>
      <c r="O258" s="68"/>
    </row>
    <row r="259" spans="1:15" x14ac:dyDescent="0.25">
      <c r="A259" s="4"/>
      <c r="B259" s="6" t="s">
        <v>36</v>
      </c>
      <c r="C259" s="44" t="s">
        <v>99</v>
      </c>
      <c r="D259" s="44" t="s">
        <v>35</v>
      </c>
      <c r="E259" s="200">
        <v>362</v>
      </c>
      <c r="F259" s="44" t="s">
        <v>26</v>
      </c>
      <c r="G259" s="44" t="s">
        <v>26</v>
      </c>
      <c r="H259" s="348"/>
      <c r="I259" s="348"/>
      <c r="J259" s="349"/>
      <c r="K259" s="76"/>
      <c r="L259" s="75"/>
      <c r="M259" s="40"/>
      <c r="N259" s="75"/>
      <c r="O259" s="68"/>
    </row>
    <row r="260" spans="1:15" x14ac:dyDescent="0.25">
      <c r="A260" s="14"/>
      <c r="B260" s="15"/>
      <c r="C260" s="16"/>
      <c r="D260" s="16"/>
      <c r="E260" s="205"/>
      <c r="F260" s="16"/>
      <c r="G260" s="16"/>
      <c r="H260" s="206"/>
      <c r="I260" s="206"/>
      <c r="J260" s="17"/>
      <c r="K260" s="76"/>
      <c r="L260" s="75"/>
      <c r="M260" s="40"/>
      <c r="N260" s="75"/>
      <c r="O260" s="68"/>
    </row>
    <row r="261" spans="1:15" x14ac:dyDescent="0.25">
      <c r="A261" s="4"/>
      <c r="B261" s="6" t="s">
        <v>17</v>
      </c>
      <c r="C261" s="44" t="s">
        <v>16</v>
      </c>
      <c r="D261" s="44" t="s">
        <v>34</v>
      </c>
      <c r="E261" s="249">
        <v>1700</v>
      </c>
      <c r="F261" s="44" t="s">
        <v>39</v>
      </c>
      <c r="G261" s="219" t="s">
        <v>111</v>
      </c>
      <c r="H261" s="348">
        <v>42375</v>
      </c>
      <c r="I261" s="348">
        <v>42388</v>
      </c>
      <c r="J261" s="349">
        <v>42388</v>
      </c>
      <c r="K261" s="76"/>
      <c r="L261" s="75"/>
      <c r="M261" s="40"/>
      <c r="N261" s="75"/>
      <c r="O261" s="68"/>
    </row>
    <row r="262" spans="1:15" x14ac:dyDescent="0.25">
      <c r="A262" s="4"/>
      <c r="B262" s="6" t="s">
        <v>31</v>
      </c>
      <c r="C262" s="44" t="s">
        <v>16</v>
      </c>
      <c r="D262" s="44" t="s">
        <v>34</v>
      </c>
      <c r="E262" s="201" t="s">
        <v>43</v>
      </c>
      <c r="F262" s="44">
        <v>10</v>
      </c>
      <c r="G262" s="44" t="s">
        <v>21</v>
      </c>
      <c r="H262" s="348"/>
      <c r="I262" s="348"/>
      <c r="J262" s="349"/>
      <c r="K262" s="76"/>
      <c r="L262" s="75"/>
      <c r="M262" s="40"/>
      <c r="N262" s="75"/>
      <c r="O262" s="68"/>
    </row>
    <row r="263" spans="1:15" x14ac:dyDescent="0.25">
      <c r="A263" s="4"/>
      <c r="B263" s="6" t="s">
        <v>32</v>
      </c>
      <c r="C263" s="202" t="s">
        <v>33</v>
      </c>
      <c r="D263" s="44" t="s">
        <v>34</v>
      </c>
      <c r="E263" s="249">
        <v>2200</v>
      </c>
      <c r="F263" s="44" t="s">
        <v>40</v>
      </c>
      <c r="G263" s="219" t="s">
        <v>111</v>
      </c>
      <c r="H263" s="348"/>
      <c r="I263" s="348"/>
      <c r="J263" s="349"/>
      <c r="K263" s="76"/>
      <c r="L263" s="75"/>
      <c r="M263" s="40"/>
      <c r="N263" s="75"/>
      <c r="O263" s="68"/>
    </row>
    <row r="264" spans="1:15" x14ac:dyDescent="0.25">
      <c r="A264" s="4"/>
      <c r="B264" s="6" t="s">
        <v>18</v>
      </c>
      <c r="C264" s="44" t="s">
        <v>18</v>
      </c>
      <c r="D264" s="44" t="s">
        <v>34</v>
      </c>
      <c r="E264" s="201">
        <v>7.06</v>
      </c>
      <c r="F264" s="44" t="s">
        <v>22</v>
      </c>
      <c r="G264" s="44" t="s">
        <v>21</v>
      </c>
      <c r="H264" s="348"/>
      <c r="I264" s="348"/>
      <c r="J264" s="349"/>
      <c r="K264" s="76"/>
      <c r="L264" s="75"/>
      <c r="M264" s="40"/>
      <c r="N264" s="75"/>
      <c r="O264" s="68"/>
    </row>
    <row r="265" spans="1:15" x14ac:dyDescent="0.25">
      <c r="A265" s="4"/>
      <c r="B265" s="6" t="s">
        <v>36</v>
      </c>
      <c r="C265" s="44" t="s">
        <v>99</v>
      </c>
      <c r="D265" s="44" t="s">
        <v>35</v>
      </c>
      <c r="E265" s="200">
        <v>332</v>
      </c>
      <c r="F265" s="44" t="s">
        <v>26</v>
      </c>
      <c r="G265" s="44" t="s">
        <v>26</v>
      </c>
      <c r="H265" s="348"/>
      <c r="I265" s="348"/>
      <c r="J265" s="349"/>
      <c r="K265" s="76"/>
      <c r="L265" s="75"/>
      <c r="M265" s="40"/>
      <c r="N265" s="75"/>
      <c r="O265" s="68"/>
    </row>
    <row r="266" spans="1:15" x14ac:dyDescent="0.25">
      <c r="A266" s="14"/>
      <c r="B266" s="15"/>
      <c r="C266" s="16"/>
      <c r="D266" s="16"/>
      <c r="E266" s="205"/>
      <c r="F266" s="16"/>
      <c r="G266" s="16"/>
      <c r="H266" s="206"/>
      <c r="I266" s="206"/>
      <c r="J266" s="17"/>
      <c r="K266" s="76"/>
      <c r="L266" s="75"/>
      <c r="M266" s="40"/>
      <c r="N266" s="75"/>
      <c r="O266" s="68"/>
    </row>
    <row r="267" spans="1:15" x14ac:dyDescent="0.25">
      <c r="A267" s="4"/>
      <c r="B267" s="6" t="s">
        <v>17</v>
      </c>
      <c r="C267" s="44" t="s">
        <v>16</v>
      </c>
      <c r="D267" s="44" t="s">
        <v>34</v>
      </c>
      <c r="E267" s="249">
        <v>1220</v>
      </c>
      <c r="F267" s="44" t="s">
        <v>39</v>
      </c>
      <c r="G267" s="219" t="s">
        <v>111</v>
      </c>
      <c r="H267" s="348">
        <v>42376</v>
      </c>
      <c r="I267" s="348">
        <v>42388</v>
      </c>
      <c r="J267" s="349">
        <v>42388</v>
      </c>
      <c r="K267" s="76"/>
      <c r="L267" s="75"/>
      <c r="M267" s="40"/>
      <c r="N267" s="75"/>
      <c r="O267" s="68"/>
    </row>
    <row r="268" spans="1:15" x14ac:dyDescent="0.25">
      <c r="A268" s="4"/>
      <c r="B268" s="6" t="s">
        <v>31</v>
      </c>
      <c r="C268" s="44" t="s">
        <v>16</v>
      </c>
      <c r="D268" s="44" t="s">
        <v>34</v>
      </c>
      <c r="E268" s="201" t="s">
        <v>43</v>
      </c>
      <c r="F268" s="44">
        <v>10</v>
      </c>
      <c r="G268" s="44" t="s">
        <v>21</v>
      </c>
      <c r="H268" s="348"/>
      <c r="I268" s="348"/>
      <c r="J268" s="349"/>
      <c r="K268" s="76"/>
      <c r="L268" s="75"/>
      <c r="M268" s="40"/>
      <c r="N268" s="75"/>
      <c r="O268" s="68"/>
    </row>
    <row r="269" spans="1:15" x14ac:dyDescent="0.25">
      <c r="A269" s="4"/>
      <c r="B269" s="6" t="s">
        <v>32</v>
      </c>
      <c r="C269" s="202" t="s">
        <v>33</v>
      </c>
      <c r="D269" s="44" t="s">
        <v>34</v>
      </c>
      <c r="E269" s="249">
        <v>1680</v>
      </c>
      <c r="F269" s="44" t="s">
        <v>40</v>
      </c>
      <c r="G269" s="219" t="s">
        <v>111</v>
      </c>
      <c r="H269" s="348"/>
      <c r="I269" s="348"/>
      <c r="J269" s="349"/>
      <c r="K269" s="76"/>
      <c r="L269" s="75"/>
      <c r="M269" s="40"/>
      <c r="N269" s="75"/>
      <c r="O269" s="68"/>
    </row>
    <row r="270" spans="1:15" x14ac:dyDescent="0.25">
      <c r="A270" s="4"/>
      <c r="B270" s="6" t="s">
        <v>18</v>
      </c>
      <c r="C270" s="44" t="s">
        <v>18</v>
      </c>
      <c r="D270" s="44" t="s">
        <v>34</v>
      </c>
      <c r="E270" s="201">
        <v>7.34</v>
      </c>
      <c r="F270" s="44" t="s">
        <v>22</v>
      </c>
      <c r="G270" s="44" t="s">
        <v>21</v>
      </c>
      <c r="H270" s="348"/>
      <c r="I270" s="348"/>
      <c r="J270" s="349"/>
      <c r="K270" s="76"/>
      <c r="L270" s="75"/>
      <c r="M270" s="40"/>
      <c r="N270" s="75"/>
      <c r="O270" s="68"/>
    </row>
    <row r="271" spans="1:15" x14ac:dyDescent="0.25">
      <c r="A271" s="4"/>
      <c r="B271" s="6" t="s">
        <v>36</v>
      </c>
      <c r="C271" s="44" t="s">
        <v>99</v>
      </c>
      <c r="D271" s="44" t="s">
        <v>35</v>
      </c>
      <c r="E271" s="200">
        <v>352</v>
      </c>
      <c r="F271" s="44" t="s">
        <v>26</v>
      </c>
      <c r="G271" s="44" t="s">
        <v>26</v>
      </c>
      <c r="H271" s="348"/>
      <c r="I271" s="348"/>
      <c r="J271" s="349"/>
      <c r="K271" s="76"/>
      <c r="L271" s="75"/>
      <c r="M271" s="40"/>
      <c r="N271" s="75"/>
      <c r="O271" s="68"/>
    </row>
    <row r="272" spans="1:15" x14ac:dyDescent="0.25">
      <c r="A272" s="14"/>
      <c r="B272" s="15"/>
      <c r="C272" s="16"/>
      <c r="D272" s="16"/>
      <c r="E272" s="205"/>
      <c r="F272" s="16"/>
      <c r="G272" s="16"/>
      <c r="H272" s="206"/>
      <c r="I272" s="206"/>
      <c r="J272" s="17"/>
      <c r="K272" s="76"/>
      <c r="L272" s="75"/>
      <c r="M272" s="40"/>
      <c r="N272" s="75"/>
      <c r="O272" s="68"/>
    </row>
    <row r="273" spans="1:15" x14ac:dyDescent="0.25">
      <c r="A273" s="4"/>
      <c r="B273" s="6" t="s">
        <v>17</v>
      </c>
      <c r="C273" s="44" t="s">
        <v>16</v>
      </c>
      <c r="D273" s="44" t="s">
        <v>34</v>
      </c>
      <c r="E273" s="200">
        <v>31</v>
      </c>
      <c r="F273" s="44" t="s">
        <v>39</v>
      </c>
      <c r="G273" s="44" t="s">
        <v>21</v>
      </c>
      <c r="H273" s="348">
        <v>42382</v>
      </c>
      <c r="I273" s="348">
        <v>42388</v>
      </c>
      <c r="J273" s="349">
        <v>42388</v>
      </c>
      <c r="K273" s="76"/>
      <c r="L273" s="75"/>
      <c r="M273" s="40"/>
      <c r="N273" s="75"/>
      <c r="O273" s="68"/>
    </row>
    <row r="274" spans="1:15" x14ac:dyDescent="0.25">
      <c r="A274" s="4"/>
      <c r="B274" s="6" t="s">
        <v>31</v>
      </c>
      <c r="C274" s="44" t="s">
        <v>16</v>
      </c>
      <c r="D274" s="44" t="s">
        <v>34</v>
      </c>
      <c r="E274" s="201" t="s">
        <v>43</v>
      </c>
      <c r="F274" s="44">
        <v>10</v>
      </c>
      <c r="G274" s="44" t="s">
        <v>21</v>
      </c>
      <c r="H274" s="348"/>
      <c r="I274" s="348"/>
      <c r="J274" s="349"/>
      <c r="K274" s="76"/>
      <c r="L274" s="75"/>
      <c r="M274" s="40"/>
      <c r="N274" s="75"/>
      <c r="O274" s="68"/>
    </row>
    <row r="275" spans="1:15" x14ac:dyDescent="0.25">
      <c r="A275" s="4"/>
      <c r="B275" s="6" t="s">
        <v>32</v>
      </c>
      <c r="C275" s="202" t="s">
        <v>33</v>
      </c>
      <c r="D275" s="44" t="s">
        <v>34</v>
      </c>
      <c r="E275" s="200">
        <v>11</v>
      </c>
      <c r="F275" s="44" t="s">
        <v>40</v>
      </c>
      <c r="G275" s="44" t="s">
        <v>21</v>
      </c>
      <c r="H275" s="348"/>
      <c r="I275" s="348"/>
      <c r="J275" s="349"/>
      <c r="K275" s="76"/>
      <c r="L275" s="75"/>
      <c r="M275" s="40"/>
      <c r="N275" s="75"/>
      <c r="O275" s="68"/>
    </row>
    <row r="276" spans="1:15" x14ac:dyDescent="0.25">
      <c r="A276" s="4"/>
      <c r="B276" s="6" t="s">
        <v>18</v>
      </c>
      <c r="C276" s="44" t="s">
        <v>18</v>
      </c>
      <c r="D276" s="44" t="s">
        <v>34</v>
      </c>
      <c r="E276" s="201">
        <v>7.15</v>
      </c>
      <c r="F276" s="44" t="s">
        <v>22</v>
      </c>
      <c r="G276" s="44" t="s">
        <v>21</v>
      </c>
      <c r="H276" s="348"/>
      <c r="I276" s="348"/>
      <c r="J276" s="349"/>
      <c r="K276" s="76"/>
      <c r="L276" s="75"/>
      <c r="M276" s="40"/>
      <c r="N276" s="75"/>
      <c r="O276" s="68"/>
    </row>
    <row r="277" spans="1:15" x14ac:dyDescent="0.25">
      <c r="A277" s="4"/>
      <c r="B277" s="6" t="s">
        <v>36</v>
      </c>
      <c r="C277" s="44" t="s">
        <v>99</v>
      </c>
      <c r="D277" s="44" t="s">
        <v>35</v>
      </c>
      <c r="E277" s="200">
        <v>365</v>
      </c>
      <c r="F277" s="44" t="s">
        <v>26</v>
      </c>
      <c r="G277" s="44" t="s">
        <v>26</v>
      </c>
      <c r="H277" s="348"/>
      <c r="I277" s="348"/>
      <c r="J277" s="349"/>
      <c r="K277" s="76"/>
      <c r="L277" s="75"/>
      <c r="M277" s="40"/>
      <c r="N277" s="75"/>
      <c r="O277" s="68"/>
    </row>
    <row r="278" spans="1:15" x14ac:dyDescent="0.25">
      <c r="A278" s="14"/>
      <c r="B278" s="15"/>
      <c r="C278" s="16"/>
      <c r="D278" s="16"/>
      <c r="E278" s="205"/>
      <c r="F278" s="16"/>
      <c r="G278" s="16"/>
      <c r="H278" s="206"/>
      <c r="I278" s="206"/>
      <c r="J278" s="17"/>
      <c r="K278" s="76"/>
      <c r="L278" s="75"/>
      <c r="M278" s="40"/>
      <c r="N278" s="75"/>
      <c r="O278" s="68"/>
    </row>
    <row r="279" spans="1:15" x14ac:dyDescent="0.25">
      <c r="A279" s="4"/>
      <c r="B279" s="6" t="s">
        <v>17</v>
      </c>
      <c r="C279" s="44" t="s">
        <v>16</v>
      </c>
      <c r="D279" s="44" t="s">
        <v>34</v>
      </c>
      <c r="E279" s="249">
        <v>800</v>
      </c>
      <c r="F279" s="44" t="s">
        <v>39</v>
      </c>
      <c r="G279" s="219" t="s">
        <v>111</v>
      </c>
      <c r="H279" s="348">
        <v>42384</v>
      </c>
      <c r="I279" s="348">
        <v>42396</v>
      </c>
      <c r="J279" s="349">
        <v>42390</v>
      </c>
      <c r="K279" s="76"/>
      <c r="L279" s="75"/>
      <c r="M279" s="40"/>
      <c r="N279" s="75"/>
      <c r="O279" s="68"/>
    </row>
    <row r="280" spans="1:15" x14ac:dyDescent="0.25">
      <c r="A280" s="4"/>
      <c r="B280" s="6" t="s">
        <v>31</v>
      </c>
      <c r="C280" s="44" t="s">
        <v>16</v>
      </c>
      <c r="D280" s="44" t="s">
        <v>34</v>
      </c>
      <c r="E280" s="201" t="s">
        <v>43</v>
      </c>
      <c r="F280" s="44">
        <v>10</v>
      </c>
      <c r="G280" s="44" t="s">
        <v>21</v>
      </c>
      <c r="H280" s="348"/>
      <c r="I280" s="348"/>
      <c r="J280" s="349"/>
      <c r="K280" s="76"/>
      <c r="L280" s="75"/>
      <c r="M280" s="40"/>
      <c r="N280" s="75"/>
      <c r="O280" s="68"/>
    </row>
    <row r="281" spans="1:15" x14ac:dyDescent="0.25">
      <c r="A281" s="4"/>
      <c r="B281" s="6" t="s">
        <v>32</v>
      </c>
      <c r="C281" s="202" t="s">
        <v>33</v>
      </c>
      <c r="D281" s="44" t="s">
        <v>34</v>
      </c>
      <c r="E281" s="249">
        <v>1100</v>
      </c>
      <c r="F281" s="44" t="s">
        <v>40</v>
      </c>
      <c r="G281" s="219" t="s">
        <v>111</v>
      </c>
      <c r="H281" s="348"/>
      <c r="I281" s="348"/>
      <c r="J281" s="349"/>
      <c r="K281" s="76"/>
      <c r="L281" s="75"/>
      <c r="M281" s="40"/>
      <c r="N281" s="75"/>
      <c r="O281" s="68"/>
    </row>
    <row r="282" spans="1:15" x14ac:dyDescent="0.25">
      <c r="A282" s="4"/>
      <c r="B282" s="6" t="s">
        <v>18</v>
      </c>
      <c r="C282" s="44" t="s">
        <v>18</v>
      </c>
      <c r="D282" s="44" t="s">
        <v>34</v>
      </c>
      <c r="E282" s="201">
        <v>7.06</v>
      </c>
      <c r="F282" s="44" t="s">
        <v>22</v>
      </c>
      <c r="G282" s="44" t="s">
        <v>21</v>
      </c>
      <c r="H282" s="348"/>
      <c r="I282" s="348"/>
      <c r="J282" s="349"/>
      <c r="K282" s="76"/>
      <c r="L282" s="75"/>
      <c r="M282" s="40"/>
      <c r="N282" s="75"/>
      <c r="O282" s="68"/>
    </row>
    <row r="283" spans="1:15" x14ac:dyDescent="0.25">
      <c r="A283" s="4"/>
      <c r="B283" s="6" t="s">
        <v>36</v>
      </c>
      <c r="C283" s="44" t="s">
        <v>99</v>
      </c>
      <c r="D283" s="44" t="s">
        <v>35</v>
      </c>
      <c r="E283" s="200">
        <v>377</v>
      </c>
      <c r="F283" s="44" t="s">
        <v>26</v>
      </c>
      <c r="G283" s="44" t="s">
        <v>26</v>
      </c>
      <c r="H283" s="348"/>
      <c r="I283" s="348"/>
      <c r="J283" s="349"/>
      <c r="K283" s="76"/>
      <c r="L283" s="75"/>
      <c r="M283" s="40"/>
      <c r="N283" s="75"/>
      <c r="O283" s="68"/>
    </row>
    <row r="284" spans="1:15" x14ac:dyDescent="0.25">
      <c r="A284" s="14"/>
      <c r="B284" s="15"/>
      <c r="C284" s="16"/>
      <c r="D284" s="16"/>
      <c r="E284" s="205"/>
      <c r="F284" s="16"/>
      <c r="G284" s="16"/>
      <c r="H284" s="206"/>
      <c r="I284" s="206"/>
      <c r="J284" s="17"/>
      <c r="K284" s="76"/>
      <c r="L284" s="75"/>
      <c r="M284" s="40"/>
      <c r="N284" s="75"/>
      <c r="O284" s="68"/>
    </row>
    <row r="285" spans="1:15" x14ac:dyDescent="0.25">
      <c r="A285" s="4"/>
      <c r="B285" s="6" t="s">
        <v>17</v>
      </c>
      <c r="C285" s="44" t="s">
        <v>16</v>
      </c>
      <c r="D285" s="44" t="s">
        <v>34</v>
      </c>
      <c r="E285" s="200">
        <v>26</v>
      </c>
      <c r="F285" s="44" t="s">
        <v>39</v>
      </c>
      <c r="G285" s="44" t="s">
        <v>21</v>
      </c>
      <c r="H285" s="348">
        <v>42389</v>
      </c>
      <c r="I285" s="348">
        <v>42401</v>
      </c>
      <c r="J285" s="349">
        <v>42401</v>
      </c>
      <c r="K285" s="76"/>
      <c r="L285" s="75"/>
      <c r="M285" s="40"/>
      <c r="N285" s="75"/>
      <c r="O285" s="68"/>
    </row>
    <row r="286" spans="1:15" x14ac:dyDescent="0.25">
      <c r="A286" s="4"/>
      <c r="B286" s="6" t="s">
        <v>31</v>
      </c>
      <c r="C286" s="44" t="s">
        <v>16</v>
      </c>
      <c r="D286" s="44" t="s">
        <v>34</v>
      </c>
      <c r="E286" s="201" t="s">
        <v>43</v>
      </c>
      <c r="F286" s="44">
        <v>10</v>
      </c>
      <c r="G286" s="44" t="s">
        <v>21</v>
      </c>
      <c r="H286" s="348"/>
      <c r="I286" s="348"/>
      <c r="J286" s="349"/>
      <c r="K286" s="76"/>
      <c r="L286" s="75"/>
      <c r="M286" s="40"/>
      <c r="N286" s="75"/>
      <c r="O286" s="68"/>
    </row>
    <row r="287" spans="1:15" x14ac:dyDescent="0.25">
      <c r="A287" s="4"/>
      <c r="B287" s="6" t="s">
        <v>32</v>
      </c>
      <c r="C287" s="202" t="s">
        <v>33</v>
      </c>
      <c r="D287" s="44" t="s">
        <v>34</v>
      </c>
      <c r="E287" s="200">
        <v>43</v>
      </c>
      <c r="F287" s="44" t="s">
        <v>40</v>
      </c>
      <c r="G287" s="44" t="s">
        <v>21</v>
      </c>
      <c r="H287" s="348"/>
      <c r="I287" s="348"/>
      <c r="J287" s="349"/>
      <c r="K287" s="76"/>
      <c r="L287" s="75"/>
      <c r="M287" s="40"/>
      <c r="N287" s="75"/>
      <c r="O287" s="68"/>
    </row>
    <row r="288" spans="1:15" x14ac:dyDescent="0.25">
      <c r="A288" s="4"/>
      <c r="B288" s="6" t="s">
        <v>18</v>
      </c>
      <c r="C288" s="44" t="s">
        <v>18</v>
      </c>
      <c r="D288" s="44" t="s">
        <v>34</v>
      </c>
      <c r="E288" s="201">
        <v>7.21</v>
      </c>
      <c r="F288" s="44" t="s">
        <v>22</v>
      </c>
      <c r="G288" s="44" t="s">
        <v>21</v>
      </c>
      <c r="H288" s="348"/>
      <c r="I288" s="348"/>
      <c r="J288" s="349"/>
      <c r="K288" s="76"/>
      <c r="L288" s="75"/>
      <c r="M288" s="40"/>
      <c r="N288" s="75"/>
      <c r="O288" s="68"/>
    </row>
    <row r="289" spans="1:15" x14ac:dyDescent="0.25">
      <c r="A289" s="4"/>
      <c r="B289" s="6" t="s">
        <v>36</v>
      </c>
      <c r="C289" s="44" t="s">
        <v>99</v>
      </c>
      <c r="D289" s="44" t="s">
        <v>35</v>
      </c>
      <c r="E289" s="200">
        <v>345</v>
      </c>
      <c r="F289" s="44" t="s">
        <v>26</v>
      </c>
      <c r="G289" s="44" t="s">
        <v>26</v>
      </c>
      <c r="H289" s="348"/>
      <c r="I289" s="348"/>
      <c r="J289" s="349"/>
      <c r="K289" s="76"/>
      <c r="L289" s="75"/>
      <c r="M289" s="40"/>
      <c r="N289" s="75"/>
      <c r="O289" s="68"/>
    </row>
    <row r="290" spans="1:15" x14ac:dyDescent="0.25">
      <c r="A290" s="14"/>
      <c r="B290" s="15"/>
      <c r="C290" s="16"/>
      <c r="D290" s="16"/>
      <c r="E290" s="205"/>
      <c r="F290" s="16"/>
      <c r="G290" s="16"/>
      <c r="H290" s="206"/>
      <c r="I290" s="206"/>
      <c r="J290" s="17"/>
      <c r="K290" s="76"/>
      <c r="L290" s="75"/>
      <c r="M290" s="40"/>
      <c r="N290" s="75"/>
      <c r="O290" s="68"/>
    </row>
    <row r="291" spans="1:15" x14ac:dyDescent="0.25">
      <c r="A291" s="4"/>
      <c r="B291" s="6" t="s">
        <v>17</v>
      </c>
      <c r="C291" s="44" t="s">
        <v>16</v>
      </c>
      <c r="D291" s="44" t="s">
        <v>34</v>
      </c>
      <c r="E291" s="200">
        <v>17</v>
      </c>
      <c r="F291" s="44" t="s">
        <v>39</v>
      </c>
      <c r="G291" s="44" t="s">
        <v>21</v>
      </c>
      <c r="H291" s="348">
        <v>42390</v>
      </c>
      <c r="I291" s="348">
        <v>42401</v>
      </c>
      <c r="J291" s="349">
        <v>42401</v>
      </c>
      <c r="K291" s="76"/>
      <c r="L291" s="75"/>
      <c r="M291" s="40"/>
      <c r="N291" s="75"/>
      <c r="O291" s="68"/>
    </row>
    <row r="292" spans="1:15" x14ac:dyDescent="0.25">
      <c r="A292" s="4"/>
      <c r="B292" s="6" t="s">
        <v>31</v>
      </c>
      <c r="C292" s="44" t="s">
        <v>16</v>
      </c>
      <c r="D292" s="44" t="s">
        <v>34</v>
      </c>
      <c r="E292" s="201" t="s">
        <v>43</v>
      </c>
      <c r="F292" s="44">
        <v>10</v>
      </c>
      <c r="G292" s="44" t="s">
        <v>21</v>
      </c>
      <c r="H292" s="348"/>
      <c r="I292" s="348"/>
      <c r="J292" s="349"/>
      <c r="K292" s="76"/>
      <c r="L292" s="75"/>
      <c r="M292" s="40"/>
      <c r="N292" s="75"/>
      <c r="O292" s="68"/>
    </row>
    <row r="293" spans="1:15" x14ac:dyDescent="0.25">
      <c r="A293" s="4"/>
      <c r="B293" s="6" t="s">
        <v>32</v>
      </c>
      <c r="C293" s="202" t="s">
        <v>33</v>
      </c>
      <c r="D293" s="44" t="s">
        <v>34</v>
      </c>
      <c r="E293" s="200">
        <v>20</v>
      </c>
      <c r="F293" s="44" t="s">
        <v>40</v>
      </c>
      <c r="G293" s="44" t="s">
        <v>21</v>
      </c>
      <c r="H293" s="348"/>
      <c r="I293" s="348"/>
      <c r="J293" s="349"/>
      <c r="K293" s="76"/>
      <c r="L293" s="75"/>
      <c r="M293" s="40"/>
      <c r="N293" s="75"/>
      <c r="O293" s="68"/>
    </row>
    <row r="294" spans="1:15" x14ac:dyDescent="0.25">
      <c r="A294" s="4"/>
      <c r="B294" s="6" t="s">
        <v>18</v>
      </c>
      <c r="C294" s="44" t="s">
        <v>18</v>
      </c>
      <c r="D294" s="44" t="s">
        <v>34</v>
      </c>
      <c r="E294" s="201">
        <v>7.2</v>
      </c>
      <c r="F294" s="44" t="s">
        <v>22</v>
      </c>
      <c r="G294" s="44" t="s">
        <v>21</v>
      </c>
      <c r="H294" s="348"/>
      <c r="I294" s="348"/>
      <c r="J294" s="349"/>
      <c r="K294" s="76"/>
      <c r="L294" s="75"/>
      <c r="M294" s="40"/>
      <c r="N294" s="75"/>
      <c r="O294" s="68"/>
    </row>
    <row r="295" spans="1:15" x14ac:dyDescent="0.25">
      <c r="A295" s="4"/>
      <c r="B295" s="6" t="s">
        <v>36</v>
      </c>
      <c r="C295" s="44" t="s">
        <v>99</v>
      </c>
      <c r="D295" s="44" t="s">
        <v>35</v>
      </c>
      <c r="E295" s="200">
        <v>375</v>
      </c>
      <c r="F295" s="44" t="s">
        <v>26</v>
      </c>
      <c r="G295" s="44" t="s">
        <v>26</v>
      </c>
      <c r="H295" s="348"/>
      <c r="I295" s="348"/>
      <c r="J295" s="349"/>
      <c r="K295" s="76"/>
      <c r="L295" s="75"/>
      <c r="M295" s="40"/>
      <c r="N295" s="75"/>
      <c r="O295" s="68"/>
    </row>
    <row r="296" spans="1:15" x14ac:dyDescent="0.25">
      <c r="A296" s="14"/>
      <c r="B296" s="15"/>
      <c r="C296" s="16"/>
      <c r="D296" s="16"/>
      <c r="E296" s="205"/>
      <c r="F296" s="16"/>
      <c r="G296" s="16"/>
      <c r="H296" s="206"/>
      <c r="I296" s="206"/>
      <c r="J296" s="17"/>
      <c r="K296" s="76"/>
      <c r="L296" s="75"/>
      <c r="M296" s="40"/>
      <c r="N296" s="75"/>
      <c r="O296" s="68"/>
    </row>
    <row r="297" spans="1:15" x14ac:dyDescent="0.25">
      <c r="A297" s="4"/>
      <c r="B297" s="6" t="s">
        <v>17</v>
      </c>
      <c r="C297" s="44" t="s">
        <v>16</v>
      </c>
      <c r="D297" s="44" t="s">
        <v>34</v>
      </c>
      <c r="E297" s="200">
        <v>984</v>
      </c>
      <c r="F297" s="44" t="s">
        <v>39</v>
      </c>
      <c r="G297" s="219" t="s">
        <v>106</v>
      </c>
      <c r="H297" s="348">
        <v>42391</v>
      </c>
      <c r="I297" s="348">
        <v>42401</v>
      </c>
      <c r="J297" s="349">
        <v>42401</v>
      </c>
      <c r="K297" s="76"/>
      <c r="L297" s="75"/>
      <c r="M297" s="40"/>
      <c r="N297" s="75"/>
      <c r="O297" s="68"/>
    </row>
    <row r="298" spans="1:15" x14ac:dyDescent="0.25">
      <c r="A298" s="4"/>
      <c r="B298" s="6" t="s">
        <v>31</v>
      </c>
      <c r="C298" s="44" t="s">
        <v>16</v>
      </c>
      <c r="D298" s="44" t="s">
        <v>34</v>
      </c>
      <c r="E298" s="201" t="s">
        <v>43</v>
      </c>
      <c r="F298" s="44">
        <v>10</v>
      </c>
      <c r="G298" s="44" t="s">
        <v>21</v>
      </c>
      <c r="H298" s="348"/>
      <c r="I298" s="348"/>
      <c r="J298" s="349"/>
      <c r="K298" s="76"/>
      <c r="L298" s="75"/>
      <c r="M298" s="40"/>
      <c r="N298" s="75"/>
      <c r="O298" s="68"/>
    </row>
    <row r="299" spans="1:15" x14ac:dyDescent="0.25">
      <c r="A299" s="4"/>
      <c r="B299" s="6" t="s">
        <v>32</v>
      </c>
      <c r="C299" s="202" t="s">
        <v>33</v>
      </c>
      <c r="D299" s="44" t="s">
        <v>34</v>
      </c>
      <c r="E299" s="200">
        <v>1350</v>
      </c>
      <c r="F299" s="44" t="s">
        <v>40</v>
      </c>
      <c r="G299" s="219" t="s">
        <v>106</v>
      </c>
      <c r="H299" s="348"/>
      <c r="I299" s="348"/>
      <c r="J299" s="349"/>
      <c r="K299" s="76"/>
      <c r="L299" s="75"/>
      <c r="M299" s="40"/>
      <c r="N299" s="75"/>
      <c r="O299" s="68"/>
    </row>
    <row r="300" spans="1:15" x14ac:dyDescent="0.25">
      <c r="A300" s="4"/>
      <c r="B300" s="6" t="s">
        <v>18</v>
      </c>
      <c r="C300" s="44" t="s">
        <v>18</v>
      </c>
      <c r="D300" s="44" t="s">
        <v>34</v>
      </c>
      <c r="E300" s="201">
        <v>7.13</v>
      </c>
      <c r="F300" s="44" t="s">
        <v>22</v>
      </c>
      <c r="G300" s="219" t="s">
        <v>21</v>
      </c>
      <c r="H300" s="348"/>
      <c r="I300" s="348"/>
      <c r="J300" s="349"/>
      <c r="K300" s="76"/>
      <c r="L300" s="75"/>
      <c r="M300" s="40"/>
      <c r="N300" s="75"/>
      <c r="O300" s="68"/>
    </row>
    <row r="301" spans="1:15" x14ac:dyDescent="0.25">
      <c r="A301" s="4"/>
      <c r="B301" s="6" t="s">
        <v>36</v>
      </c>
      <c r="C301" s="44" t="s">
        <v>99</v>
      </c>
      <c r="D301" s="44" t="s">
        <v>35</v>
      </c>
      <c r="E301" s="200">
        <v>365</v>
      </c>
      <c r="F301" s="44" t="s">
        <v>26</v>
      </c>
      <c r="G301" s="44" t="s">
        <v>26</v>
      </c>
      <c r="H301" s="348"/>
      <c r="I301" s="348"/>
      <c r="J301" s="349"/>
      <c r="K301" s="76"/>
      <c r="L301" s="75"/>
      <c r="M301" s="40"/>
      <c r="N301" s="75"/>
      <c r="O301" s="68"/>
    </row>
    <row r="302" spans="1:15" x14ac:dyDescent="0.25">
      <c r="A302" s="14"/>
      <c r="B302" s="15"/>
      <c r="C302" s="16"/>
      <c r="D302" s="16"/>
      <c r="E302" s="205"/>
      <c r="F302" s="16"/>
      <c r="G302" s="16"/>
      <c r="H302" s="206"/>
      <c r="I302" s="206"/>
      <c r="J302" s="17"/>
      <c r="K302" s="76"/>
      <c r="L302" s="75"/>
      <c r="M302" s="40"/>
      <c r="N302" s="75"/>
      <c r="O302" s="68"/>
    </row>
    <row r="303" spans="1:15" x14ac:dyDescent="0.25">
      <c r="A303" s="4"/>
      <c r="B303" s="6" t="s">
        <v>17</v>
      </c>
      <c r="C303" s="44" t="s">
        <v>16</v>
      </c>
      <c r="D303" s="44" t="s">
        <v>34</v>
      </c>
      <c r="E303" s="200">
        <v>47</v>
      </c>
      <c r="F303" s="44" t="s">
        <v>39</v>
      </c>
      <c r="G303" s="44" t="s">
        <v>21</v>
      </c>
      <c r="H303" s="348">
        <v>42396</v>
      </c>
      <c r="I303" s="348">
        <v>42398</v>
      </c>
      <c r="J303" s="349">
        <v>42401</v>
      </c>
      <c r="K303" s="76"/>
      <c r="L303" s="75"/>
      <c r="M303" s="40"/>
      <c r="N303" s="75"/>
      <c r="O303" s="68"/>
    </row>
    <row r="304" spans="1:15" x14ac:dyDescent="0.25">
      <c r="A304" s="4"/>
      <c r="B304" s="6" t="s">
        <v>31</v>
      </c>
      <c r="C304" s="44" t="s">
        <v>16</v>
      </c>
      <c r="D304" s="44" t="s">
        <v>34</v>
      </c>
      <c r="E304" s="201" t="s">
        <v>43</v>
      </c>
      <c r="F304" s="44">
        <v>10</v>
      </c>
      <c r="G304" s="44" t="s">
        <v>21</v>
      </c>
      <c r="H304" s="348"/>
      <c r="I304" s="348"/>
      <c r="J304" s="349"/>
      <c r="K304" s="76"/>
      <c r="L304" s="75"/>
      <c r="M304" s="40"/>
      <c r="N304" s="75"/>
      <c r="O304" s="68"/>
    </row>
    <row r="305" spans="1:15" x14ac:dyDescent="0.25">
      <c r="A305" s="4"/>
      <c r="B305" s="6" t="s">
        <v>32</v>
      </c>
      <c r="C305" s="202" t="s">
        <v>33</v>
      </c>
      <c r="D305" s="44" t="s">
        <v>34</v>
      </c>
      <c r="E305" s="200">
        <v>53</v>
      </c>
      <c r="F305" s="44" t="s">
        <v>40</v>
      </c>
      <c r="G305" s="44" t="s">
        <v>21</v>
      </c>
      <c r="H305" s="348"/>
      <c r="I305" s="348"/>
      <c r="J305" s="349"/>
      <c r="K305" s="76"/>
      <c r="L305" s="75"/>
      <c r="M305" s="40"/>
      <c r="N305" s="75"/>
      <c r="O305" s="68"/>
    </row>
    <row r="306" spans="1:15" x14ac:dyDescent="0.25">
      <c r="A306" s="4"/>
      <c r="B306" s="6" t="s">
        <v>18</v>
      </c>
      <c r="C306" s="44" t="s">
        <v>18</v>
      </c>
      <c r="D306" s="44" t="s">
        <v>34</v>
      </c>
      <c r="E306" s="201">
        <v>7.04</v>
      </c>
      <c r="F306" s="44" t="s">
        <v>22</v>
      </c>
      <c r="G306" s="44" t="s">
        <v>21</v>
      </c>
      <c r="H306" s="348"/>
      <c r="I306" s="348"/>
      <c r="J306" s="349"/>
      <c r="K306" s="76"/>
      <c r="L306" s="75"/>
      <c r="M306" s="40"/>
      <c r="N306" s="75"/>
      <c r="O306" s="68"/>
    </row>
    <row r="307" spans="1:15" x14ac:dyDescent="0.25">
      <c r="A307" s="4"/>
      <c r="B307" s="6" t="s">
        <v>36</v>
      </c>
      <c r="C307" s="44" t="s">
        <v>99</v>
      </c>
      <c r="D307" s="44" t="s">
        <v>35</v>
      </c>
      <c r="E307" s="200">
        <v>190</v>
      </c>
      <c r="F307" s="44" t="s">
        <v>26</v>
      </c>
      <c r="G307" s="44" t="s">
        <v>26</v>
      </c>
      <c r="H307" s="348"/>
      <c r="I307" s="348"/>
      <c r="J307" s="349"/>
      <c r="K307" s="76"/>
      <c r="L307" s="75"/>
      <c r="M307" s="40"/>
      <c r="N307" s="75"/>
      <c r="O307" s="68"/>
    </row>
    <row r="308" spans="1:15" x14ac:dyDescent="0.25">
      <c r="A308" s="14"/>
      <c r="B308" s="15"/>
      <c r="C308" s="16"/>
      <c r="D308" s="16"/>
      <c r="E308" s="205"/>
      <c r="F308" s="16"/>
      <c r="G308" s="16"/>
      <c r="H308" s="206"/>
      <c r="I308" s="206"/>
      <c r="J308" s="17"/>
      <c r="K308" s="76"/>
      <c r="L308" s="75"/>
      <c r="M308" s="40"/>
      <c r="N308" s="75"/>
      <c r="O308" s="68"/>
    </row>
    <row r="309" spans="1:15" x14ac:dyDescent="0.25">
      <c r="A309" s="4"/>
      <c r="B309" s="6" t="s">
        <v>17</v>
      </c>
      <c r="C309" s="44" t="s">
        <v>16</v>
      </c>
      <c r="D309" s="44" t="s">
        <v>34</v>
      </c>
      <c r="E309" s="200">
        <v>92</v>
      </c>
      <c r="F309" s="44" t="s">
        <v>39</v>
      </c>
      <c r="G309" s="219" t="s">
        <v>111</v>
      </c>
      <c r="H309" s="348">
        <v>42397</v>
      </c>
      <c r="I309" s="350">
        <v>42398</v>
      </c>
      <c r="J309" s="349">
        <v>42401</v>
      </c>
      <c r="K309" s="76"/>
      <c r="L309" s="75"/>
      <c r="M309" s="40"/>
      <c r="N309" s="75"/>
      <c r="O309" s="68"/>
    </row>
    <row r="310" spans="1:15" x14ac:dyDescent="0.25">
      <c r="A310" s="4"/>
      <c r="B310" s="6" t="s">
        <v>31</v>
      </c>
      <c r="C310" s="44" t="s">
        <v>16</v>
      </c>
      <c r="D310" s="44" t="s">
        <v>34</v>
      </c>
      <c r="E310" s="201" t="s">
        <v>43</v>
      </c>
      <c r="F310" s="44">
        <v>10</v>
      </c>
      <c r="G310" s="44" t="s">
        <v>21</v>
      </c>
      <c r="H310" s="348"/>
      <c r="I310" s="350"/>
      <c r="J310" s="349"/>
      <c r="K310" s="76"/>
      <c r="L310" s="75"/>
      <c r="M310" s="40"/>
      <c r="N310" s="75"/>
      <c r="O310" s="68"/>
    </row>
    <row r="311" spans="1:15" x14ac:dyDescent="0.25">
      <c r="A311" s="4"/>
      <c r="B311" s="6" t="s">
        <v>32</v>
      </c>
      <c r="C311" s="202" t="s">
        <v>33</v>
      </c>
      <c r="D311" s="44" t="s">
        <v>34</v>
      </c>
      <c r="E311" s="200">
        <v>110</v>
      </c>
      <c r="F311" s="44" t="s">
        <v>40</v>
      </c>
      <c r="G311" s="44" t="s">
        <v>21</v>
      </c>
      <c r="H311" s="348"/>
      <c r="I311" s="350"/>
      <c r="J311" s="349"/>
      <c r="K311" s="76"/>
      <c r="L311" s="75"/>
      <c r="M311" s="40"/>
      <c r="N311" s="75"/>
      <c r="O311" s="68"/>
    </row>
    <row r="312" spans="1:15" x14ac:dyDescent="0.25">
      <c r="A312" s="4"/>
      <c r="B312" s="6" t="s">
        <v>18</v>
      </c>
      <c r="C312" s="44" t="s">
        <v>18</v>
      </c>
      <c r="D312" s="44" t="s">
        <v>34</v>
      </c>
      <c r="E312" s="201">
        <v>7.15</v>
      </c>
      <c r="F312" s="44" t="s">
        <v>22</v>
      </c>
      <c r="G312" s="44" t="s">
        <v>21</v>
      </c>
      <c r="H312" s="348"/>
      <c r="I312" s="350"/>
      <c r="J312" s="349"/>
      <c r="K312" s="76"/>
      <c r="L312" s="75"/>
      <c r="M312" s="40"/>
      <c r="N312" s="75"/>
      <c r="O312" s="68"/>
    </row>
    <row r="313" spans="1:15" x14ac:dyDescent="0.25">
      <c r="A313" s="4"/>
      <c r="B313" s="6" t="s">
        <v>36</v>
      </c>
      <c r="C313" s="44" t="s">
        <v>99</v>
      </c>
      <c r="D313" s="44" t="s">
        <v>35</v>
      </c>
      <c r="E313" s="200">
        <v>260</v>
      </c>
      <c r="F313" s="44" t="s">
        <v>26</v>
      </c>
      <c r="G313" s="44" t="s">
        <v>26</v>
      </c>
      <c r="H313" s="348"/>
      <c r="I313" s="350"/>
      <c r="J313" s="349"/>
      <c r="K313" s="76"/>
      <c r="L313" s="75"/>
      <c r="M313" s="40"/>
      <c r="N313" s="75"/>
      <c r="O313" s="68"/>
    </row>
    <row r="314" spans="1:15" x14ac:dyDescent="0.25">
      <c r="A314" s="14"/>
      <c r="B314" s="15"/>
      <c r="C314" s="16"/>
      <c r="D314" s="16"/>
      <c r="E314" s="205"/>
      <c r="F314" s="16"/>
      <c r="G314" s="16"/>
      <c r="H314" s="206"/>
      <c r="I314" s="206"/>
      <c r="J314" s="17"/>
      <c r="K314" s="76"/>
      <c r="L314" s="75"/>
      <c r="M314" s="40"/>
      <c r="N314" s="75"/>
      <c r="O314" s="68"/>
    </row>
    <row r="315" spans="1:15" x14ac:dyDescent="0.25">
      <c r="A315" s="4"/>
      <c r="B315" s="6" t="s">
        <v>17</v>
      </c>
      <c r="C315" s="44" t="s">
        <v>16</v>
      </c>
      <c r="D315" s="44" t="s">
        <v>34</v>
      </c>
      <c r="E315" s="200">
        <v>52</v>
      </c>
      <c r="F315" s="44" t="s">
        <v>39</v>
      </c>
      <c r="G315" s="219" t="s">
        <v>111</v>
      </c>
      <c r="H315" s="348">
        <v>42398</v>
      </c>
      <c r="I315" s="348">
        <v>42404</v>
      </c>
      <c r="J315" s="349">
        <v>42410</v>
      </c>
      <c r="K315" s="76"/>
      <c r="L315" s="75"/>
      <c r="M315" s="40"/>
      <c r="N315" s="75"/>
      <c r="O315" s="68"/>
    </row>
    <row r="316" spans="1:15" x14ac:dyDescent="0.25">
      <c r="A316" s="4"/>
      <c r="B316" s="6" t="s">
        <v>31</v>
      </c>
      <c r="C316" s="44" t="s">
        <v>16</v>
      </c>
      <c r="D316" s="44" t="s">
        <v>34</v>
      </c>
      <c r="E316" s="201" t="s">
        <v>43</v>
      </c>
      <c r="F316" s="44">
        <v>10</v>
      </c>
      <c r="G316" s="44" t="s">
        <v>21</v>
      </c>
      <c r="H316" s="348"/>
      <c r="I316" s="348"/>
      <c r="J316" s="349"/>
      <c r="K316" s="76"/>
      <c r="L316" s="75"/>
      <c r="M316" s="40"/>
      <c r="N316" s="75"/>
      <c r="O316" s="68"/>
    </row>
    <row r="317" spans="1:15" x14ac:dyDescent="0.25">
      <c r="A317" s="4"/>
      <c r="B317" s="6" t="s">
        <v>32</v>
      </c>
      <c r="C317" s="202" t="s">
        <v>33</v>
      </c>
      <c r="D317" s="44" t="s">
        <v>34</v>
      </c>
      <c r="E317" s="200">
        <v>60</v>
      </c>
      <c r="F317" s="44" t="s">
        <v>40</v>
      </c>
      <c r="G317" s="44" t="s">
        <v>21</v>
      </c>
      <c r="H317" s="348"/>
      <c r="I317" s="348"/>
      <c r="J317" s="349"/>
      <c r="K317" s="76"/>
      <c r="L317" s="75"/>
      <c r="M317" s="40"/>
      <c r="N317" s="75"/>
      <c r="O317" s="68"/>
    </row>
    <row r="318" spans="1:15" x14ac:dyDescent="0.25">
      <c r="A318" s="4"/>
      <c r="B318" s="6" t="s">
        <v>18</v>
      </c>
      <c r="C318" s="44" t="s">
        <v>18</v>
      </c>
      <c r="D318" s="44" t="s">
        <v>34</v>
      </c>
      <c r="E318" s="201">
        <v>7.01</v>
      </c>
      <c r="F318" s="44" t="s">
        <v>22</v>
      </c>
      <c r="G318" s="44" t="s">
        <v>21</v>
      </c>
      <c r="H318" s="348"/>
      <c r="I318" s="348"/>
      <c r="J318" s="349"/>
      <c r="K318" s="76"/>
      <c r="L318" s="75"/>
      <c r="M318" s="40"/>
      <c r="N318" s="75"/>
      <c r="O318" s="68"/>
    </row>
    <row r="319" spans="1:15" x14ac:dyDescent="0.25">
      <c r="A319" s="4"/>
      <c r="B319" s="6" t="s">
        <v>36</v>
      </c>
      <c r="C319" s="44" t="s">
        <v>99</v>
      </c>
      <c r="D319" s="44" t="s">
        <v>35</v>
      </c>
      <c r="E319" s="200">
        <v>202</v>
      </c>
      <c r="F319" s="44" t="s">
        <v>26</v>
      </c>
      <c r="G319" s="44" t="s">
        <v>26</v>
      </c>
      <c r="H319" s="348"/>
      <c r="I319" s="348"/>
      <c r="J319" s="349"/>
      <c r="K319" s="76"/>
      <c r="L319" s="75"/>
      <c r="M319" s="40"/>
      <c r="N319" s="75"/>
      <c r="O319" s="68"/>
    </row>
    <row r="320" spans="1:15" x14ac:dyDescent="0.25">
      <c r="A320" s="14"/>
      <c r="B320" s="15"/>
      <c r="C320" s="16"/>
      <c r="D320" s="16"/>
      <c r="E320" s="205"/>
      <c r="F320" s="16"/>
      <c r="G320" s="16"/>
      <c r="H320" s="206"/>
      <c r="I320" s="206"/>
      <c r="J320" s="17"/>
      <c r="K320" s="76"/>
      <c r="L320" s="75"/>
      <c r="M320" s="40"/>
      <c r="N320" s="75"/>
      <c r="O320" s="68"/>
    </row>
    <row r="321" spans="1:15" x14ac:dyDescent="0.25">
      <c r="A321" s="4"/>
      <c r="B321" s="6" t="s">
        <v>17</v>
      </c>
      <c r="C321" s="44" t="s">
        <v>16</v>
      </c>
      <c r="D321" s="44" t="s">
        <v>34</v>
      </c>
      <c r="E321" s="200">
        <v>53</v>
      </c>
      <c r="F321" s="44" t="s">
        <v>39</v>
      </c>
      <c r="G321" s="219" t="s">
        <v>111</v>
      </c>
      <c r="H321" s="348">
        <v>42403</v>
      </c>
      <c r="I321" s="348">
        <v>42404</v>
      </c>
      <c r="J321" s="349">
        <v>42410</v>
      </c>
      <c r="K321" s="76"/>
      <c r="L321" s="75"/>
      <c r="M321" s="40"/>
      <c r="N321" s="75"/>
      <c r="O321" s="68"/>
    </row>
    <row r="322" spans="1:15" x14ac:dyDescent="0.25">
      <c r="A322" s="4"/>
      <c r="B322" s="6" t="s">
        <v>31</v>
      </c>
      <c r="C322" s="44" t="s">
        <v>16</v>
      </c>
      <c r="D322" s="44" t="s">
        <v>34</v>
      </c>
      <c r="E322" s="201" t="s">
        <v>43</v>
      </c>
      <c r="F322" s="44">
        <v>10</v>
      </c>
      <c r="G322" s="44" t="s">
        <v>21</v>
      </c>
      <c r="H322" s="348"/>
      <c r="I322" s="348"/>
      <c r="J322" s="349"/>
      <c r="K322" s="76"/>
      <c r="L322" s="75"/>
      <c r="M322" s="40"/>
      <c r="N322" s="75"/>
      <c r="O322" s="68"/>
    </row>
    <row r="323" spans="1:15" x14ac:dyDescent="0.25">
      <c r="A323" s="4"/>
      <c r="B323" s="6" t="s">
        <v>32</v>
      </c>
      <c r="C323" s="202" t="s">
        <v>33</v>
      </c>
      <c r="D323" s="44" t="s">
        <v>34</v>
      </c>
      <c r="E323" s="200">
        <v>60</v>
      </c>
      <c r="F323" s="44" t="s">
        <v>40</v>
      </c>
      <c r="G323" s="44" t="s">
        <v>21</v>
      </c>
      <c r="H323" s="348"/>
      <c r="I323" s="348"/>
      <c r="J323" s="349"/>
      <c r="K323" s="76"/>
      <c r="L323" s="75"/>
      <c r="M323" s="40"/>
      <c r="N323" s="75"/>
      <c r="O323" s="68"/>
    </row>
    <row r="324" spans="1:15" x14ac:dyDescent="0.25">
      <c r="A324" s="4"/>
      <c r="B324" s="6" t="s">
        <v>18</v>
      </c>
      <c r="C324" s="44" t="s">
        <v>18</v>
      </c>
      <c r="D324" s="44" t="s">
        <v>34</v>
      </c>
      <c r="E324" s="201">
        <v>6.89</v>
      </c>
      <c r="F324" s="44" t="s">
        <v>22</v>
      </c>
      <c r="G324" s="44" t="s">
        <v>21</v>
      </c>
      <c r="H324" s="348"/>
      <c r="I324" s="348"/>
      <c r="J324" s="349"/>
      <c r="K324" s="76"/>
      <c r="L324" s="75"/>
      <c r="M324" s="40"/>
      <c r="N324" s="75"/>
      <c r="O324" s="68"/>
    </row>
    <row r="325" spans="1:15" x14ac:dyDescent="0.25">
      <c r="A325" s="4"/>
      <c r="B325" s="6" t="s">
        <v>36</v>
      </c>
      <c r="C325" s="44" t="s">
        <v>99</v>
      </c>
      <c r="D325" s="44" t="s">
        <v>35</v>
      </c>
      <c r="E325" s="200">
        <v>306</v>
      </c>
      <c r="F325" s="44" t="s">
        <v>26</v>
      </c>
      <c r="G325" s="44" t="s">
        <v>26</v>
      </c>
      <c r="H325" s="348"/>
      <c r="I325" s="348"/>
      <c r="J325" s="349"/>
      <c r="K325" s="76"/>
      <c r="L325" s="75"/>
      <c r="M325" s="40"/>
      <c r="N325" s="75"/>
      <c r="O325" s="68"/>
    </row>
    <row r="326" spans="1:15" x14ac:dyDescent="0.25">
      <c r="A326" s="14"/>
      <c r="B326" s="15"/>
      <c r="C326" s="16"/>
      <c r="D326" s="16"/>
      <c r="E326" s="205"/>
      <c r="F326" s="16"/>
      <c r="G326" s="16"/>
      <c r="H326" s="206"/>
      <c r="I326" s="206"/>
      <c r="J326" s="17"/>
      <c r="K326" s="76"/>
      <c r="L326" s="75"/>
      <c r="M326" s="40"/>
      <c r="N326" s="75"/>
      <c r="O326" s="68"/>
    </row>
    <row r="327" spans="1:15" x14ac:dyDescent="0.25">
      <c r="A327" s="4"/>
      <c r="B327" s="6" t="s">
        <v>17</v>
      </c>
      <c r="C327" s="44" t="s">
        <v>16</v>
      </c>
      <c r="D327" s="44" t="s">
        <v>34</v>
      </c>
      <c r="E327" s="200">
        <v>29</v>
      </c>
      <c r="F327" s="44" t="s">
        <v>39</v>
      </c>
      <c r="G327" s="44" t="s">
        <v>21</v>
      </c>
      <c r="H327" s="348">
        <v>42405</v>
      </c>
      <c r="I327" s="348">
        <v>42418</v>
      </c>
      <c r="J327" s="349">
        <v>42418</v>
      </c>
      <c r="K327" s="76"/>
      <c r="L327" s="75"/>
      <c r="M327" s="40"/>
      <c r="N327" s="75"/>
      <c r="O327" s="68"/>
    </row>
    <row r="328" spans="1:15" x14ac:dyDescent="0.25">
      <c r="A328" s="4"/>
      <c r="B328" s="6" t="s">
        <v>31</v>
      </c>
      <c r="C328" s="44" t="s">
        <v>16</v>
      </c>
      <c r="D328" s="44" t="s">
        <v>34</v>
      </c>
      <c r="E328" s="201" t="s">
        <v>43</v>
      </c>
      <c r="F328" s="44">
        <v>10</v>
      </c>
      <c r="G328" s="44" t="s">
        <v>21</v>
      </c>
      <c r="H328" s="348"/>
      <c r="I328" s="348"/>
      <c r="J328" s="349"/>
      <c r="K328" s="76"/>
      <c r="L328" s="75"/>
      <c r="M328" s="40"/>
      <c r="N328" s="75"/>
      <c r="O328" s="68"/>
    </row>
    <row r="329" spans="1:15" x14ac:dyDescent="0.25">
      <c r="A329" s="4"/>
      <c r="B329" s="6" t="s">
        <v>32</v>
      </c>
      <c r="C329" s="202" t="s">
        <v>33</v>
      </c>
      <c r="D329" s="44" t="s">
        <v>34</v>
      </c>
      <c r="E329" s="200">
        <v>36</v>
      </c>
      <c r="F329" s="44" t="s">
        <v>40</v>
      </c>
      <c r="G329" s="44" t="s">
        <v>21</v>
      </c>
      <c r="H329" s="348"/>
      <c r="I329" s="348"/>
      <c r="J329" s="349"/>
      <c r="K329" s="76"/>
      <c r="L329" s="75"/>
      <c r="M329" s="40"/>
      <c r="N329" s="75"/>
      <c r="O329" s="68"/>
    </row>
    <row r="330" spans="1:15" x14ac:dyDescent="0.25">
      <c r="A330" s="4"/>
      <c r="B330" s="6" t="s">
        <v>18</v>
      </c>
      <c r="C330" s="44" t="s">
        <v>18</v>
      </c>
      <c r="D330" s="44" t="s">
        <v>34</v>
      </c>
      <c r="E330" s="201">
        <v>6.63</v>
      </c>
      <c r="F330" s="44" t="s">
        <v>22</v>
      </c>
      <c r="G330" s="44" t="s">
        <v>21</v>
      </c>
      <c r="H330" s="348"/>
      <c r="I330" s="348"/>
      <c r="J330" s="349"/>
      <c r="K330" s="76"/>
      <c r="L330" s="75"/>
      <c r="M330" s="40"/>
      <c r="N330" s="75"/>
      <c r="O330" s="68"/>
    </row>
    <row r="331" spans="1:15" x14ac:dyDescent="0.25">
      <c r="A331" s="4"/>
      <c r="B331" s="6" t="s">
        <v>36</v>
      </c>
      <c r="C331" s="44" t="s">
        <v>99</v>
      </c>
      <c r="D331" s="44" t="s">
        <v>35</v>
      </c>
      <c r="E331" s="200">
        <v>464</v>
      </c>
      <c r="F331" s="44" t="s">
        <v>26</v>
      </c>
      <c r="G331" s="44" t="s">
        <v>26</v>
      </c>
      <c r="H331" s="348"/>
      <c r="I331" s="348"/>
      <c r="J331" s="349"/>
      <c r="K331" s="76"/>
      <c r="L331" s="75"/>
      <c r="M331" s="40"/>
      <c r="N331" s="75"/>
      <c r="O331" s="68"/>
    </row>
    <row r="332" spans="1:15" x14ac:dyDescent="0.25">
      <c r="A332" s="14"/>
      <c r="B332" s="15"/>
      <c r="C332" s="16"/>
      <c r="D332" s="16"/>
      <c r="E332" s="205"/>
      <c r="F332" s="16"/>
      <c r="G332" s="16"/>
      <c r="H332" s="206"/>
      <c r="I332" s="206"/>
      <c r="J332" s="17"/>
      <c r="K332" s="76"/>
      <c r="L332" s="75"/>
      <c r="M332" s="40"/>
      <c r="N332" s="75"/>
      <c r="O332" s="68"/>
    </row>
    <row r="333" spans="1:15" x14ac:dyDescent="0.25">
      <c r="A333" s="4"/>
      <c r="B333" s="6" t="s">
        <v>17</v>
      </c>
      <c r="C333" s="44" t="s">
        <v>16</v>
      </c>
      <c r="D333" s="44" t="s">
        <v>34</v>
      </c>
      <c r="E333" s="200">
        <v>13</v>
      </c>
      <c r="F333" s="44" t="s">
        <v>39</v>
      </c>
      <c r="G333" s="44" t="s">
        <v>21</v>
      </c>
      <c r="H333" s="348">
        <v>42411</v>
      </c>
      <c r="I333" s="348">
        <v>42422</v>
      </c>
      <c r="J333" s="349">
        <v>42422</v>
      </c>
      <c r="K333" s="76"/>
      <c r="L333" s="75"/>
      <c r="M333" s="40"/>
      <c r="N333" s="75"/>
      <c r="O333" s="68"/>
    </row>
    <row r="334" spans="1:15" x14ac:dyDescent="0.25">
      <c r="A334" s="4"/>
      <c r="B334" s="6" t="s">
        <v>31</v>
      </c>
      <c r="C334" s="44" t="s">
        <v>16</v>
      </c>
      <c r="D334" s="44" t="s">
        <v>34</v>
      </c>
      <c r="E334" s="201" t="s">
        <v>43</v>
      </c>
      <c r="F334" s="44">
        <v>10</v>
      </c>
      <c r="G334" s="44" t="s">
        <v>21</v>
      </c>
      <c r="H334" s="348"/>
      <c r="I334" s="348"/>
      <c r="J334" s="349"/>
      <c r="K334" s="76"/>
      <c r="L334" s="75"/>
      <c r="M334" s="40"/>
      <c r="N334" s="75"/>
      <c r="O334" s="68"/>
    </row>
    <row r="335" spans="1:15" x14ac:dyDescent="0.25">
      <c r="A335" s="4"/>
      <c r="B335" s="6" t="s">
        <v>32</v>
      </c>
      <c r="C335" s="202" t="s">
        <v>33</v>
      </c>
      <c r="D335" s="44" t="s">
        <v>34</v>
      </c>
      <c r="E335" s="200">
        <v>25</v>
      </c>
      <c r="F335" s="44" t="s">
        <v>40</v>
      </c>
      <c r="G335" s="44" t="s">
        <v>21</v>
      </c>
      <c r="H335" s="348"/>
      <c r="I335" s="348"/>
      <c r="J335" s="349"/>
      <c r="K335" s="76"/>
      <c r="L335" s="75"/>
      <c r="M335" s="40"/>
      <c r="N335" s="75"/>
      <c r="O335" s="68"/>
    </row>
    <row r="336" spans="1:15" x14ac:dyDescent="0.25">
      <c r="A336" s="4"/>
      <c r="B336" s="6" t="s">
        <v>18</v>
      </c>
      <c r="C336" s="44" t="s">
        <v>18</v>
      </c>
      <c r="D336" s="44" t="s">
        <v>34</v>
      </c>
      <c r="E336" s="201">
        <v>7.22</v>
      </c>
      <c r="F336" s="44" t="s">
        <v>22</v>
      </c>
      <c r="G336" s="44" t="s">
        <v>21</v>
      </c>
      <c r="H336" s="348"/>
      <c r="I336" s="348"/>
      <c r="J336" s="349"/>
      <c r="K336" s="76"/>
      <c r="L336" s="75"/>
      <c r="M336" s="40"/>
      <c r="N336" s="75"/>
      <c r="O336" s="68"/>
    </row>
    <row r="337" spans="1:15" x14ac:dyDescent="0.25">
      <c r="A337" s="4"/>
      <c r="B337" s="6" t="s">
        <v>36</v>
      </c>
      <c r="C337" s="44" t="s">
        <v>99</v>
      </c>
      <c r="D337" s="44" t="s">
        <v>35</v>
      </c>
      <c r="E337" s="200">
        <v>463</v>
      </c>
      <c r="F337" s="44" t="s">
        <v>26</v>
      </c>
      <c r="G337" s="44" t="s">
        <v>26</v>
      </c>
      <c r="H337" s="348"/>
      <c r="I337" s="348"/>
      <c r="J337" s="349"/>
      <c r="K337" s="76"/>
      <c r="L337" s="75"/>
      <c r="M337" s="40"/>
      <c r="N337" s="75"/>
      <c r="O337" s="68"/>
    </row>
    <row r="338" spans="1:15" x14ac:dyDescent="0.25">
      <c r="A338" s="14"/>
      <c r="B338" s="15"/>
      <c r="C338" s="16"/>
      <c r="D338" s="16"/>
      <c r="E338" s="205"/>
      <c r="F338" s="16"/>
      <c r="G338" s="16"/>
      <c r="H338" s="206"/>
      <c r="I338" s="206"/>
      <c r="J338" s="17"/>
      <c r="K338" s="76"/>
      <c r="L338" s="75"/>
      <c r="M338" s="40"/>
      <c r="N338" s="75"/>
      <c r="O338" s="68"/>
    </row>
    <row r="339" spans="1:15" x14ac:dyDescent="0.25">
      <c r="A339" s="4"/>
      <c r="B339" s="6" t="s">
        <v>17</v>
      </c>
      <c r="C339" s="44" t="s">
        <v>16</v>
      </c>
      <c r="D339" s="44" t="s">
        <v>34</v>
      </c>
      <c r="E339" s="200">
        <v>20</v>
      </c>
      <c r="F339" s="44" t="s">
        <v>39</v>
      </c>
      <c r="G339" s="44" t="s">
        <v>21</v>
      </c>
      <c r="H339" s="348">
        <v>42412</v>
      </c>
      <c r="I339" s="348">
        <v>42422</v>
      </c>
      <c r="J339" s="349">
        <v>42422</v>
      </c>
      <c r="K339" s="76"/>
      <c r="L339" s="75"/>
      <c r="M339" s="40"/>
      <c r="N339" s="75"/>
      <c r="O339" s="68"/>
    </row>
    <row r="340" spans="1:15" x14ac:dyDescent="0.25">
      <c r="A340" s="4"/>
      <c r="B340" s="6" t="s">
        <v>31</v>
      </c>
      <c r="C340" s="44" t="s">
        <v>16</v>
      </c>
      <c r="D340" s="44" t="s">
        <v>34</v>
      </c>
      <c r="E340" s="201" t="s">
        <v>43</v>
      </c>
      <c r="F340" s="44">
        <v>10</v>
      </c>
      <c r="G340" s="44" t="s">
        <v>21</v>
      </c>
      <c r="H340" s="348"/>
      <c r="I340" s="348"/>
      <c r="J340" s="349"/>
      <c r="K340" s="76"/>
      <c r="L340" s="75"/>
      <c r="M340" s="40"/>
      <c r="N340" s="75"/>
      <c r="O340" s="68"/>
    </row>
    <row r="341" spans="1:15" x14ac:dyDescent="0.25">
      <c r="A341" s="4"/>
      <c r="B341" s="6" t="s">
        <v>32</v>
      </c>
      <c r="C341" s="202" t="s">
        <v>33</v>
      </c>
      <c r="D341" s="44" t="s">
        <v>34</v>
      </c>
      <c r="E341" s="200">
        <v>26</v>
      </c>
      <c r="F341" s="44" t="s">
        <v>40</v>
      </c>
      <c r="G341" s="44" t="s">
        <v>21</v>
      </c>
      <c r="H341" s="348"/>
      <c r="I341" s="348"/>
      <c r="J341" s="349"/>
      <c r="K341" s="76"/>
      <c r="L341" s="75"/>
      <c r="M341" s="40"/>
      <c r="N341" s="75"/>
      <c r="O341" s="68"/>
    </row>
    <row r="342" spans="1:15" x14ac:dyDescent="0.25">
      <c r="A342" s="4"/>
      <c r="B342" s="6" t="s">
        <v>18</v>
      </c>
      <c r="C342" s="44" t="s">
        <v>18</v>
      </c>
      <c r="D342" s="44" t="s">
        <v>34</v>
      </c>
      <c r="E342" s="201">
        <v>7.65</v>
      </c>
      <c r="F342" s="44" t="s">
        <v>22</v>
      </c>
      <c r="G342" s="44" t="s">
        <v>21</v>
      </c>
      <c r="H342" s="348"/>
      <c r="I342" s="348"/>
      <c r="J342" s="349"/>
      <c r="K342" s="76"/>
      <c r="L342" s="75"/>
      <c r="M342" s="40"/>
      <c r="N342" s="75"/>
      <c r="O342" s="68"/>
    </row>
    <row r="343" spans="1:15" x14ac:dyDescent="0.25">
      <c r="A343" s="4"/>
      <c r="B343" s="6" t="s">
        <v>36</v>
      </c>
      <c r="C343" s="44" t="s">
        <v>99</v>
      </c>
      <c r="D343" s="44" t="s">
        <v>35</v>
      </c>
      <c r="E343" s="200">
        <v>450</v>
      </c>
      <c r="F343" s="44" t="s">
        <v>26</v>
      </c>
      <c r="G343" s="44" t="s">
        <v>26</v>
      </c>
      <c r="H343" s="348"/>
      <c r="I343" s="348"/>
      <c r="J343" s="349"/>
      <c r="K343" s="76"/>
      <c r="L343" s="75"/>
      <c r="M343" s="40"/>
      <c r="N343" s="75"/>
      <c r="O343" s="68"/>
    </row>
    <row r="344" spans="1:15" x14ac:dyDescent="0.25">
      <c r="A344" s="14"/>
      <c r="B344" s="15"/>
      <c r="C344" s="16"/>
      <c r="D344" s="16"/>
      <c r="E344" s="205"/>
      <c r="F344" s="16"/>
      <c r="G344" s="16"/>
      <c r="H344" s="206"/>
      <c r="I344" s="206"/>
      <c r="J344" s="17"/>
      <c r="K344" s="76"/>
      <c r="L344" s="75"/>
      <c r="M344" s="40"/>
      <c r="N344" s="75"/>
      <c r="O344" s="68"/>
    </row>
    <row r="345" spans="1:15" x14ac:dyDescent="0.25">
      <c r="A345" s="4"/>
      <c r="B345" s="6" t="s">
        <v>17</v>
      </c>
      <c r="C345" s="44" t="s">
        <v>16</v>
      </c>
      <c r="D345" s="44" t="s">
        <v>34</v>
      </c>
      <c r="E345" s="200">
        <v>11</v>
      </c>
      <c r="F345" s="44" t="s">
        <v>39</v>
      </c>
      <c r="G345" s="44" t="s">
        <v>21</v>
      </c>
      <c r="H345" s="348">
        <v>42415</v>
      </c>
      <c r="I345" s="348">
        <v>42422</v>
      </c>
      <c r="J345" s="349">
        <v>42422</v>
      </c>
      <c r="K345" s="76"/>
      <c r="L345" s="75"/>
      <c r="M345" s="40"/>
      <c r="N345" s="75"/>
      <c r="O345" s="68"/>
    </row>
    <row r="346" spans="1:15" x14ac:dyDescent="0.25">
      <c r="A346" s="4"/>
      <c r="B346" s="6" t="s">
        <v>31</v>
      </c>
      <c r="C346" s="44" t="s">
        <v>16</v>
      </c>
      <c r="D346" s="44" t="s">
        <v>34</v>
      </c>
      <c r="E346" s="201" t="s">
        <v>43</v>
      </c>
      <c r="F346" s="44">
        <v>10</v>
      </c>
      <c r="G346" s="44" t="s">
        <v>21</v>
      </c>
      <c r="H346" s="348"/>
      <c r="I346" s="348"/>
      <c r="J346" s="349"/>
      <c r="K346" s="76"/>
      <c r="L346" s="75"/>
      <c r="M346" s="40"/>
      <c r="N346" s="75"/>
      <c r="O346" s="68"/>
    </row>
    <row r="347" spans="1:15" x14ac:dyDescent="0.25">
      <c r="A347" s="4"/>
      <c r="B347" s="6" t="s">
        <v>32</v>
      </c>
      <c r="C347" s="202" t="s">
        <v>33</v>
      </c>
      <c r="D347" s="44" t="s">
        <v>34</v>
      </c>
      <c r="E347" s="200">
        <v>15</v>
      </c>
      <c r="F347" s="44" t="s">
        <v>40</v>
      </c>
      <c r="G347" s="44" t="s">
        <v>21</v>
      </c>
      <c r="H347" s="348"/>
      <c r="I347" s="348"/>
      <c r="J347" s="349"/>
      <c r="K347" s="76"/>
      <c r="L347" s="75"/>
      <c r="M347" s="40"/>
      <c r="N347" s="75"/>
      <c r="O347" s="68"/>
    </row>
    <row r="348" spans="1:15" x14ac:dyDescent="0.25">
      <c r="A348" s="4"/>
      <c r="B348" s="6" t="s">
        <v>18</v>
      </c>
      <c r="C348" s="44" t="s">
        <v>18</v>
      </c>
      <c r="D348" s="44" t="s">
        <v>34</v>
      </c>
      <c r="E348" s="201">
        <v>7.3</v>
      </c>
      <c r="F348" s="44" t="s">
        <v>22</v>
      </c>
      <c r="G348" s="44" t="s">
        <v>21</v>
      </c>
      <c r="H348" s="348"/>
      <c r="I348" s="348"/>
      <c r="J348" s="349"/>
      <c r="K348" s="76"/>
      <c r="L348" s="75"/>
      <c r="M348" s="40"/>
      <c r="N348" s="75"/>
      <c r="O348" s="68"/>
    </row>
    <row r="349" spans="1:15" x14ac:dyDescent="0.25">
      <c r="A349" s="4"/>
      <c r="B349" s="6" t="s">
        <v>36</v>
      </c>
      <c r="C349" s="44" t="s">
        <v>99</v>
      </c>
      <c r="D349" s="44" t="s">
        <v>35</v>
      </c>
      <c r="E349" s="200">
        <v>465</v>
      </c>
      <c r="F349" s="44" t="s">
        <v>26</v>
      </c>
      <c r="G349" s="44" t="s">
        <v>26</v>
      </c>
      <c r="H349" s="348"/>
      <c r="I349" s="348"/>
      <c r="J349" s="349"/>
      <c r="K349" s="76"/>
      <c r="L349" s="75"/>
      <c r="M349" s="40"/>
      <c r="N349" s="75"/>
      <c r="O349" s="68"/>
    </row>
    <row r="350" spans="1:15" x14ac:dyDescent="0.25">
      <c r="A350" s="14"/>
      <c r="B350" s="15"/>
      <c r="C350" s="16"/>
      <c r="D350" s="16"/>
      <c r="E350" s="205"/>
      <c r="F350" s="16"/>
      <c r="G350" s="16"/>
      <c r="H350" s="206"/>
      <c r="I350" s="206"/>
      <c r="J350" s="17"/>
      <c r="K350" s="76"/>
      <c r="L350" s="75"/>
      <c r="M350" s="40"/>
      <c r="N350" s="75"/>
      <c r="O350" s="68"/>
    </row>
    <row r="351" spans="1:15" x14ac:dyDescent="0.25">
      <c r="A351" s="4"/>
      <c r="B351" s="6" t="s">
        <v>17</v>
      </c>
      <c r="C351" s="44" t="s">
        <v>16</v>
      </c>
      <c r="D351" s="44" t="s">
        <v>34</v>
      </c>
      <c r="E351" s="200">
        <v>21</v>
      </c>
      <c r="F351" s="44" t="s">
        <v>39</v>
      </c>
      <c r="G351" s="44" t="s">
        <v>21</v>
      </c>
      <c r="H351" s="348">
        <v>42415</v>
      </c>
      <c r="I351" s="348">
        <v>42422</v>
      </c>
      <c r="J351" s="349">
        <v>42422</v>
      </c>
      <c r="K351" s="76"/>
      <c r="L351" s="75"/>
      <c r="M351" s="40"/>
      <c r="N351" s="75"/>
      <c r="O351" s="68"/>
    </row>
    <row r="352" spans="1:15" x14ac:dyDescent="0.25">
      <c r="A352" s="4"/>
      <c r="B352" s="6" t="s">
        <v>31</v>
      </c>
      <c r="C352" s="44" t="s">
        <v>16</v>
      </c>
      <c r="D352" s="44" t="s">
        <v>34</v>
      </c>
      <c r="E352" s="201" t="s">
        <v>43</v>
      </c>
      <c r="F352" s="44">
        <v>10</v>
      </c>
      <c r="G352" s="44" t="s">
        <v>21</v>
      </c>
      <c r="H352" s="348"/>
      <c r="I352" s="348"/>
      <c r="J352" s="349"/>
      <c r="K352" s="76"/>
      <c r="L352" s="75"/>
      <c r="M352" s="40"/>
      <c r="N352" s="75"/>
      <c r="O352" s="68"/>
    </row>
    <row r="353" spans="1:15" x14ac:dyDescent="0.25">
      <c r="A353" s="4"/>
      <c r="B353" s="6" t="s">
        <v>32</v>
      </c>
      <c r="C353" s="202" t="s">
        <v>33</v>
      </c>
      <c r="D353" s="44" t="s">
        <v>34</v>
      </c>
      <c r="E353" s="200">
        <v>28</v>
      </c>
      <c r="F353" s="44" t="s">
        <v>40</v>
      </c>
      <c r="G353" s="44" t="s">
        <v>21</v>
      </c>
      <c r="H353" s="348"/>
      <c r="I353" s="348"/>
      <c r="J353" s="349"/>
      <c r="K353" s="76"/>
      <c r="L353" s="75"/>
      <c r="M353" s="40"/>
      <c r="N353" s="75"/>
      <c r="O353" s="68"/>
    </row>
    <row r="354" spans="1:15" x14ac:dyDescent="0.25">
      <c r="A354" s="4"/>
      <c r="B354" s="6" t="s">
        <v>18</v>
      </c>
      <c r="C354" s="44" t="s">
        <v>18</v>
      </c>
      <c r="D354" s="44" t="s">
        <v>34</v>
      </c>
      <c r="E354" s="201">
        <v>7.24</v>
      </c>
      <c r="F354" s="44" t="s">
        <v>22</v>
      </c>
      <c r="G354" s="44" t="s">
        <v>21</v>
      </c>
      <c r="H354" s="348"/>
      <c r="I354" s="348"/>
      <c r="J354" s="349"/>
      <c r="K354" s="76"/>
      <c r="L354" s="75"/>
      <c r="M354" s="40"/>
      <c r="N354" s="75"/>
      <c r="O354" s="68"/>
    </row>
    <row r="355" spans="1:15" x14ac:dyDescent="0.25">
      <c r="A355" s="4"/>
      <c r="B355" s="6" t="s">
        <v>36</v>
      </c>
      <c r="C355" s="44" t="s">
        <v>99</v>
      </c>
      <c r="D355" s="44" t="s">
        <v>35</v>
      </c>
      <c r="E355" s="200">
        <v>470</v>
      </c>
      <c r="F355" s="44" t="s">
        <v>26</v>
      </c>
      <c r="G355" s="44" t="s">
        <v>26</v>
      </c>
      <c r="H355" s="348"/>
      <c r="I355" s="348"/>
      <c r="J355" s="349"/>
      <c r="K355" s="76"/>
      <c r="L355" s="75"/>
      <c r="M355" s="40"/>
      <c r="N355" s="75"/>
      <c r="O355" s="68"/>
    </row>
    <row r="356" spans="1:15" x14ac:dyDescent="0.25">
      <c r="A356" s="14"/>
      <c r="B356" s="15"/>
      <c r="C356" s="16"/>
      <c r="D356" s="16"/>
      <c r="E356" s="205"/>
      <c r="F356" s="16"/>
      <c r="G356" s="16"/>
      <c r="H356" s="206"/>
      <c r="I356" s="206"/>
      <c r="J356" s="17"/>
      <c r="K356" s="76"/>
      <c r="L356" s="75"/>
      <c r="M356" s="40"/>
      <c r="N356" s="75"/>
      <c r="O356" s="68"/>
    </row>
    <row r="357" spans="1:15" x14ac:dyDescent="0.25">
      <c r="A357" s="4"/>
      <c r="B357" s="6" t="s">
        <v>17</v>
      </c>
      <c r="C357" s="44" t="s">
        <v>16</v>
      </c>
      <c r="D357" s="44" t="s">
        <v>34</v>
      </c>
      <c r="E357" s="200">
        <v>11</v>
      </c>
      <c r="F357" s="44" t="s">
        <v>39</v>
      </c>
      <c r="G357" s="44" t="s">
        <v>21</v>
      </c>
      <c r="H357" s="348">
        <v>42416</v>
      </c>
      <c r="I357" s="348">
        <v>42426</v>
      </c>
      <c r="J357" s="349">
        <v>42426</v>
      </c>
      <c r="K357" s="76"/>
      <c r="L357" s="75"/>
      <c r="M357" s="40"/>
      <c r="N357" s="75"/>
      <c r="O357" s="68"/>
    </row>
    <row r="358" spans="1:15" x14ac:dyDescent="0.25">
      <c r="A358" s="4"/>
      <c r="B358" s="6" t="s">
        <v>31</v>
      </c>
      <c r="C358" s="44" t="s">
        <v>16</v>
      </c>
      <c r="D358" s="44" t="s">
        <v>34</v>
      </c>
      <c r="E358" s="201" t="s">
        <v>43</v>
      </c>
      <c r="F358" s="44">
        <v>10</v>
      </c>
      <c r="G358" s="44" t="s">
        <v>21</v>
      </c>
      <c r="H358" s="348"/>
      <c r="I358" s="348"/>
      <c r="J358" s="349"/>
      <c r="K358" s="76"/>
      <c r="L358" s="75"/>
      <c r="M358" s="40"/>
      <c r="N358" s="75"/>
      <c r="O358" s="68"/>
    </row>
    <row r="359" spans="1:15" x14ac:dyDescent="0.25">
      <c r="A359" s="4"/>
      <c r="B359" s="6" t="s">
        <v>32</v>
      </c>
      <c r="C359" s="202" t="s">
        <v>33</v>
      </c>
      <c r="D359" s="44" t="s">
        <v>34</v>
      </c>
      <c r="E359" s="200">
        <v>16</v>
      </c>
      <c r="F359" s="44" t="s">
        <v>40</v>
      </c>
      <c r="G359" s="44" t="s">
        <v>21</v>
      </c>
      <c r="H359" s="348"/>
      <c r="I359" s="348"/>
      <c r="J359" s="349"/>
      <c r="K359" s="76"/>
      <c r="L359" s="75"/>
      <c r="M359" s="40"/>
      <c r="N359" s="75"/>
      <c r="O359" s="68"/>
    </row>
    <row r="360" spans="1:15" x14ac:dyDescent="0.25">
      <c r="A360" s="4"/>
      <c r="B360" s="6" t="s">
        <v>18</v>
      </c>
      <c r="C360" s="44" t="s">
        <v>18</v>
      </c>
      <c r="D360" s="44" t="s">
        <v>34</v>
      </c>
      <c r="E360" s="201">
        <v>7.14</v>
      </c>
      <c r="F360" s="44" t="s">
        <v>22</v>
      </c>
      <c r="G360" s="44" t="s">
        <v>21</v>
      </c>
      <c r="H360" s="348"/>
      <c r="I360" s="348"/>
      <c r="J360" s="349"/>
      <c r="K360" s="76"/>
      <c r="L360" s="75"/>
      <c r="M360" s="40"/>
      <c r="N360" s="75"/>
      <c r="O360" s="68"/>
    </row>
    <row r="361" spans="1:15" x14ac:dyDescent="0.25">
      <c r="A361" s="4"/>
      <c r="B361" s="6" t="s">
        <v>36</v>
      </c>
      <c r="C361" s="44" t="s">
        <v>99</v>
      </c>
      <c r="D361" s="44" t="s">
        <v>35</v>
      </c>
      <c r="E361" s="200">
        <v>476</v>
      </c>
      <c r="F361" s="44" t="s">
        <v>26</v>
      </c>
      <c r="G361" s="44" t="s">
        <v>26</v>
      </c>
      <c r="H361" s="348"/>
      <c r="I361" s="348"/>
      <c r="J361" s="349"/>
      <c r="K361" s="76"/>
      <c r="L361" s="75"/>
      <c r="M361" s="40"/>
      <c r="N361" s="75"/>
      <c r="O361" s="68"/>
    </row>
    <row r="362" spans="1:15" x14ac:dyDescent="0.25">
      <c r="A362" s="14"/>
      <c r="B362" s="15"/>
      <c r="C362" s="16"/>
      <c r="D362" s="16"/>
      <c r="E362" s="205"/>
      <c r="F362" s="16"/>
      <c r="G362" s="16"/>
      <c r="H362" s="206"/>
      <c r="I362" s="206"/>
      <c r="J362" s="17"/>
      <c r="K362" s="76"/>
      <c r="L362" s="75"/>
      <c r="M362" s="40"/>
      <c r="N362" s="75"/>
      <c r="O362" s="68"/>
    </row>
    <row r="363" spans="1:15" x14ac:dyDescent="0.25">
      <c r="A363" s="4"/>
      <c r="B363" s="6" t="s">
        <v>17</v>
      </c>
      <c r="C363" s="44" t="s">
        <v>16</v>
      </c>
      <c r="D363" s="44" t="s">
        <v>34</v>
      </c>
      <c r="E363" s="200">
        <v>16</v>
      </c>
      <c r="F363" s="44" t="s">
        <v>39</v>
      </c>
      <c r="G363" s="44" t="s">
        <v>21</v>
      </c>
      <c r="H363" s="348">
        <v>42416</v>
      </c>
      <c r="I363" s="348">
        <v>42426</v>
      </c>
      <c r="J363" s="349">
        <v>42426</v>
      </c>
      <c r="K363" s="76"/>
      <c r="L363" s="75"/>
      <c r="M363" s="40"/>
      <c r="N363" s="75"/>
      <c r="O363" s="68"/>
    </row>
    <row r="364" spans="1:15" x14ac:dyDescent="0.25">
      <c r="A364" s="4"/>
      <c r="B364" s="6" t="s">
        <v>31</v>
      </c>
      <c r="C364" s="44" t="s">
        <v>16</v>
      </c>
      <c r="D364" s="44" t="s">
        <v>34</v>
      </c>
      <c r="E364" s="201" t="s">
        <v>43</v>
      </c>
      <c r="F364" s="44">
        <v>10</v>
      </c>
      <c r="G364" s="44" t="s">
        <v>21</v>
      </c>
      <c r="H364" s="348"/>
      <c r="I364" s="348"/>
      <c r="J364" s="349"/>
      <c r="K364" s="76"/>
      <c r="L364" s="75"/>
      <c r="M364" s="40"/>
      <c r="N364" s="75"/>
      <c r="O364" s="68"/>
    </row>
    <row r="365" spans="1:15" x14ac:dyDescent="0.25">
      <c r="A365" s="4"/>
      <c r="B365" s="6" t="s">
        <v>32</v>
      </c>
      <c r="C365" s="202" t="s">
        <v>33</v>
      </c>
      <c r="D365" s="44" t="s">
        <v>34</v>
      </c>
      <c r="E365" s="200">
        <v>19</v>
      </c>
      <c r="F365" s="44" t="s">
        <v>40</v>
      </c>
      <c r="G365" s="44" t="s">
        <v>21</v>
      </c>
      <c r="H365" s="348"/>
      <c r="I365" s="348"/>
      <c r="J365" s="349"/>
      <c r="K365" s="76"/>
      <c r="L365" s="75"/>
      <c r="M365" s="40"/>
      <c r="N365" s="75"/>
      <c r="O365" s="68"/>
    </row>
    <row r="366" spans="1:15" x14ac:dyDescent="0.25">
      <c r="A366" s="4"/>
      <c r="B366" s="6" t="s">
        <v>18</v>
      </c>
      <c r="C366" s="44" t="s">
        <v>18</v>
      </c>
      <c r="D366" s="44" t="s">
        <v>34</v>
      </c>
      <c r="E366" s="201">
        <v>7.16</v>
      </c>
      <c r="F366" s="44" t="s">
        <v>22</v>
      </c>
      <c r="G366" s="44" t="s">
        <v>21</v>
      </c>
      <c r="H366" s="348"/>
      <c r="I366" s="348"/>
      <c r="J366" s="349"/>
      <c r="K366" s="76"/>
      <c r="L366" s="75"/>
      <c r="M366" s="40"/>
      <c r="N366" s="75"/>
      <c r="O366" s="68"/>
    </row>
    <row r="367" spans="1:15" x14ac:dyDescent="0.25">
      <c r="A367" s="4"/>
      <c r="B367" s="6" t="s">
        <v>36</v>
      </c>
      <c r="C367" s="44" t="s">
        <v>99</v>
      </c>
      <c r="D367" s="44" t="s">
        <v>35</v>
      </c>
      <c r="E367" s="200">
        <v>476</v>
      </c>
      <c r="F367" s="44" t="s">
        <v>26</v>
      </c>
      <c r="G367" s="44" t="s">
        <v>26</v>
      </c>
      <c r="H367" s="348"/>
      <c r="I367" s="348"/>
      <c r="J367" s="349"/>
      <c r="K367" s="76"/>
      <c r="L367" s="75"/>
      <c r="M367" s="40"/>
      <c r="N367" s="75"/>
      <c r="O367" s="68"/>
    </row>
    <row r="368" spans="1:15" x14ac:dyDescent="0.25">
      <c r="A368" s="14"/>
      <c r="B368" s="15"/>
      <c r="C368" s="16"/>
      <c r="D368" s="16"/>
      <c r="E368" s="205"/>
      <c r="F368" s="16"/>
      <c r="G368" s="16"/>
      <c r="H368" s="206"/>
      <c r="I368" s="206"/>
      <c r="J368" s="17"/>
      <c r="K368" s="76"/>
      <c r="L368" s="75"/>
      <c r="M368" s="40"/>
      <c r="N368" s="75"/>
      <c r="O368" s="68"/>
    </row>
    <row r="369" spans="1:15" x14ac:dyDescent="0.25">
      <c r="A369" s="4"/>
      <c r="B369" s="6" t="s">
        <v>17</v>
      </c>
      <c r="C369" s="44" t="s">
        <v>16</v>
      </c>
      <c r="D369" s="44" t="s">
        <v>34</v>
      </c>
      <c r="E369" s="200">
        <v>12</v>
      </c>
      <c r="F369" s="44" t="s">
        <v>39</v>
      </c>
      <c r="G369" s="44" t="s">
        <v>21</v>
      </c>
      <c r="H369" s="348">
        <v>42417</v>
      </c>
      <c r="I369" s="348">
        <v>42426</v>
      </c>
      <c r="J369" s="349">
        <v>42426</v>
      </c>
      <c r="K369" s="76"/>
      <c r="L369" s="75"/>
      <c r="M369" s="40"/>
      <c r="N369" s="75"/>
      <c r="O369" s="68"/>
    </row>
    <row r="370" spans="1:15" x14ac:dyDescent="0.25">
      <c r="A370" s="4"/>
      <c r="B370" s="6" t="s">
        <v>31</v>
      </c>
      <c r="C370" s="44" t="s">
        <v>16</v>
      </c>
      <c r="D370" s="44" t="s">
        <v>34</v>
      </c>
      <c r="E370" s="201" t="s">
        <v>43</v>
      </c>
      <c r="F370" s="44">
        <v>10</v>
      </c>
      <c r="G370" s="44" t="s">
        <v>21</v>
      </c>
      <c r="H370" s="348"/>
      <c r="I370" s="348"/>
      <c r="J370" s="349"/>
      <c r="K370" s="76"/>
      <c r="L370" s="75"/>
      <c r="M370" s="40"/>
      <c r="N370" s="75"/>
      <c r="O370" s="68"/>
    </row>
    <row r="371" spans="1:15" x14ac:dyDescent="0.25">
      <c r="A371" s="4"/>
      <c r="B371" s="6" t="s">
        <v>32</v>
      </c>
      <c r="C371" s="202" t="s">
        <v>33</v>
      </c>
      <c r="D371" s="44" t="s">
        <v>34</v>
      </c>
      <c r="E371" s="200">
        <v>18</v>
      </c>
      <c r="F371" s="44" t="s">
        <v>40</v>
      </c>
      <c r="G371" s="44" t="s">
        <v>21</v>
      </c>
      <c r="H371" s="348"/>
      <c r="I371" s="348"/>
      <c r="J371" s="349"/>
      <c r="K371" s="76"/>
      <c r="L371" s="75"/>
      <c r="M371" s="40"/>
      <c r="N371" s="75"/>
      <c r="O371" s="68"/>
    </row>
    <row r="372" spans="1:15" x14ac:dyDescent="0.25">
      <c r="A372" s="4"/>
      <c r="B372" s="6" t="s">
        <v>18</v>
      </c>
      <c r="C372" s="44" t="s">
        <v>18</v>
      </c>
      <c r="D372" s="44" t="s">
        <v>34</v>
      </c>
      <c r="E372" s="201">
        <v>7.15</v>
      </c>
      <c r="F372" s="44" t="s">
        <v>22</v>
      </c>
      <c r="G372" s="44" t="s">
        <v>21</v>
      </c>
      <c r="H372" s="348"/>
      <c r="I372" s="348"/>
      <c r="J372" s="349"/>
      <c r="K372" s="76"/>
      <c r="L372" s="75"/>
      <c r="M372" s="40"/>
      <c r="N372" s="75"/>
      <c r="O372" s="68"/>
    </row>
    <row r="373" spans="1:15" x14ac:dyDescent="0.25">
      <c r="A373" s="4"/>
      <c r="B373" s="6" t="s">
        <v>36</v>
      </c>
      <c r="C373" s="44" t="s">
        <v>99</v>
      </c>
      <c r="D373" s="44" t="s">
        <v>35</v>
      </c>
      <c r="E373" s="200">
        <v>480</v>
      </c>
      <c r="F373" s="44" t="s">
        <v>26</v>
      </c>
      <c r="G373" s="44" t="s">
        <v>26</v>
      </c>
      <c r="H373" s="348"/>
      <c r="I373" s="348"/>
      <c r="J373" s="349"/>
      <c r="K373" s="76"/>
      <c r="L373" s="75"/>
      <c r="M373" s="40"/>
      <c r="N373" s="75"/>
      <c r="O373" s="68"/>
    </row>
    <row r="374" spans="1:15" x14ac:dyDescent="0.25">
      <c r="A374" s="14"/>
      <c r="B374" s="15"/>
      <c r="C374" s="16"/>
      <c r="D374" s="16"/>
      <c r="E374" s="205"/>
      <c r="F374" s="16"/>
      <c r="G374" s="16"/>
      <c r="H374" s="206"/>
      <c r="I374" s="206"/>
      <c r="J374" s="17"/>
      <c r="K374" s="76"/>
      <c r="L374" s="75"/>
      <c r="M374" s="40"/>
      <c r="N374" s="75"/>
      <c r="O374" s="68"/>
    </row>
    <row r="375" spans="1:15" x14ac:dyDescent="0.25">
      <c r="A375" s="4"/>
      <c r="B375" s="6" t="s">
        <v>17</v>
      </c>
      <c r="C375" s="44" t="s">
        <v>16</v>
      </c>
      <c r="D375" s="44" t="s">
        <v>34</v>
      </c>
      <c r="E375" s="200">
        <v>13</v>
      </c>
      <c r="F375" s="44" t="s">
        <v>39</v>
      </c>
      <c r="G375" s="44" t="s">
        <v>21</v>
      </c>
      <c r="H375" s="348">
        <v>42417</v>
      </c>
      <c r="I375" s="348">
        <v>42426</v>
      </c>
      <c r="J375" s="349">
        <v>42426</v>
      </c>
      <c r="K375" s="76"/>
      <c r="L375" s="75"/>
      <c r="M375" s="40"/>
      <c r="N375" s="75"/>
      <c r="O375" s="68"/>
    </row>
    <row r="376" spans="1:15" x14ac:dyDescent="0.25">
      <c r="A376" s="4"/>
      <c r="B376" s="6" t="s">
        <v>31</v>
      </c>
      <c r="C376" s="44" t="s">
        <v>16</v>
      </c>
      <c r="D376" s="44" t="s">
        <v>34</v>
      </c>
      <c r="E376" s="201" t="s">
        <v>43</v>
      </c>
      <c r="F376" s="44">
        <v>10</v>
      </c>
      <c r="G376" s="44" t="s">
        <v>21</v>
      </c>
      <c r="H376" s="348"/>
      <c r="I376" s="348"/>
      <c r="J376" s="349"/>
      <c r="K376" s="76"/>
      <c r="L376" s="75"/>
      <c r="M376" s="40"/>
      <c r="N376" s="75"/>
      <c r="O376" s="68"/>
    </row>
    <row r="377" spans="1:15" x14ac:dyDescent="0.25">
      <c r="A377" s="4"/>
      <c r="B377" s="6" t="s">
        <v>32</v>
      </c>
      <c r="C377" s="202" t="s">
        <v>33</v>
      </c>
      <c r="D377" s="44" t="s">
        <v>34</v>
      </c>
      <c r="E377" s="200">
        <v>18</v>
      </c>
      <c r="F377" s="44" t="s">
        <v>40</v>
      </c>
      <c r="G377" s="44" t="s">
        <v>21</v>
      </c>
      <c r="H377" s="348"/>
      <c r="I377" s="348"/>
      <c r="J377" s="349"/>
      <c r="K377" s="76"/>
      <c r="L377" s="75"/>
      <c r="M377" s="40"/>
      <c r="N377" s="75"/>
      <c r="O377" s="68"/>
    </row>
    <row r="378" spans="1:15" x14ac:dyDescent="0.25">
      <c r="A378" s="4"/>
      <c r="B378" s="6" t="s">
        <v>18</v>
      </c>
      <c r="C378" s="44" t="s">
        <v>18</v>
      </c>
      <c r="D378" s="44" t="s">
        <v>34</v>
      </c>
      <c r="E378" s="201">
        <v>7.11</v>
      </c>
      <c r="F378" s="44" t="s">
        <v>22</v>
      </c>
      <c r="G378" s="44" t="s">
        <v>21</v>
      </c>
      <c r="H378" s="348"/>
      <c r="I378" s="348"/>
      <c r="J378" s="349"/>
      <c r="K378" s="76"/>
      <c r="L378" s="75"/>
      <c r="M378" s="40"/>
      <c r="N378" s="75"/>
      <c r="O378" s="68"/>
    </row>
    <row r="379" spans="1:15" x14ac:dyDescent="0.25">
      <c r="A379" s="4"/>
      <c r="B379" s="6" t="s">
        <v>36</v>
      </c>
      <c r="C379" s="44" t="s">
        <v>99</v>
      </c>
      <c r="D379" s="44" t="s">
        <v>35</v>
      </c>
      <c r="E379" s="200">
        <v>483</v>
      </c>
      <c r="F379" s="44" t="s">
        <v>26</v>
      </c>
      <c r="G379" s="44" t="s">
        <v>26</v>
      </c>
      <c r="H379" s="348"/>
      <c r="I379" s="348"/>
      <c r="J379" s="349"/>
      <c r="K379" s="76"/>
      <c r="L379" s="75"/>
      <c r="M379" s="40"/>
      <c r="N379" s="75"/>
      <c r="O379" s="68"/>
    </row>
    <row r="380" spans="1:15" x14ac:dyDescent="0.25">
      <c r="A380" s="14"/>
      <c r="B380" s="15"/>
      <c r="C380" s="16"/>
      <c r="D380" s="16"/>
      <c r="E380" s="205"/>
      <c r="F380" s="16"/>
      <c r="G380" s="16"/>
      <c r="H380" s="206"/>
      <c r="I380" s="206"/>
      <c r="J380" s="17"/>
      <c r="K380" s="76"/>
      <c r="L380" s="75"/>
      <c r="M380" s="40"/>
      <c r="N380" s="75"/>
      <c r="O380" s="68"/>
    </row>
    <row r="381" spans="1:15" x14ac:dyDescent="0.25">
      <c r="A381" s="4"/>
      <c r="B381" s="6" t="s">
        <v>17</v>
      </c>
      <c r="C381" s="44" t="s">
        <v>16</v>
      </c>
      <c r="D381" s="44" t="s">
        <v>34</v>
      </c>
      <c r="E381" s="200">
        <v>12</v>
      </c>
      <c r="F381" s="44" t="s">
        <v>39</v>
      </c>
      <c r="G381" s="44" t="s">
        <v>21</v>
      </c>
      <c r="H381" s="348">
        <v>42426</v>
      </c>
      <c r="I381" s="348">
        <v>42429</v>
      </c>
      <c r="J381" s="349">
        <v>42489</v>
      </c>
      <c r="K381" s="76"/>
      <c r="L381" s="75"/>
      <c r="M381" s="40"/>
      <c r="N381" s="75"/>
      <c r="O381" s="68"/>
    </row>
    <row r="382" spans="1:15" x14ac:dyDescent="0.25">
      <c r="A382" s="4"/>
      <c r="B382" s="6" t="s">
        <v>31</v>
      </c>
      <c r="C382" s="44" t="s">
        <v>16</v>
      </c>
      <c r="D382" s="44" t="s">
        <v>34</v>
      </c>
      <c r="E382" s="201" t="s">
        <v>43</v>
      </c>
      <c r="F382" s="44">
        <v>10</v>
      </c>
      <c r="G382" s="44" t="s">
        <v>21</v>
      </c>
      <c r="H382" s="348"/>
      <c r="I382" s="348"/>
      <c r="J382" s="349"/>
      <c r="K382" s="76"/>
      <c r="L382" s="75"/>
      <c r="M382" s="40"/>
      <c r="N382" s="75"/>
      <c r="O382" s="68"/>
    </row>
    <row r="383" spans="1:15" x14ac:dyDescent="0.25">
      <c r="A383" s="4"/>
      <c r="B383" s="6" t="s">
        <v>32</v>
      </c>
      <c r="C383" s="202" t="s">
        <v>33</v>
      </c>
      <c r="D383" s="44" t="s">
        <v>34</v>
      </c>
      <c r="E383" s="200">
        <v>14</v>
      </c>
      <c r="F383" s="44" t="s">
        <v>40</v>
      </c>
      <c r="G383" s="44" t="s">
        <v>21</v>
      </c>
      <c r="H383" s="348"/>
      <c r="I383" s="348"/>
      <c r="J383" s="349"/>
      <c r="K383" s="76"/>
      <c r="L383" s="75"/>
      <c r="M383" s="40"/>
      <c r="N383" s="75"/>
      <c r="O383" s="68"/>
    </row>
    <row r="384" spans="1:15" x14ac:dyDescent="0.25">
      <c r="A384" s="4"/>
      <c r="B384" s="6" t="s">
        <v>18</v>
      </c>
      <c r="C384" s="44" t="s">
        <v>18</v>
      </c>
      <c r="D384" s="44" t="s">
        <v>34</v>
      </c>
      <c r="E384" s="201">
        <v>8.06</v>
      </c>
      <c r="F384" s="44" t="s">
        <v>22</v>
      </c>
      <c r="G384" s="44" t="s">
        <v>21</v>
      </c>
      <c r="H384" s="348"/>
      <c r="I384" s="348"/>
      <c r="J384" s="349"/>
      <c r="K384" s="76"/>
      <c r="L384" s="75"/>
      <c r="M384" s="40"/>
      <c r="N384" s="75"/>
      <c r="O384" s="68"/>
    </row>
    <row r="385" spans="1:15" x14ac:dyDescent="0.25">
      <c r="A385" s="4"/>
      <c r="B385" s="6" t="s">
        <v>36</v>
      </c>
      <c r="C385" s="44" t="s">
        <v>99</v>
      </c>
      <c r="D385" s="44" t="s">
        <v>35</v>
      </c>
      <c r="E385" s="200">
        <v>484</v>
      </c>
      <c r="F385" s="44" t="s">
        <v>26</v>
      </c>
      <c r="G385" s="44" t="s">
        <v>26</v>
      </c>
      <c r="H385" s="348"/>
      <c r="I385" s="348"/>
      <c r="J385" s="349"/>
      <c r="K385" s="76"/>
      <c r="L385" s="75"/>
      <c r="M385" s="40"/>
      <c r="N385" s="75"/>
      <c r="O385" s="68"/>
    </row>
    <row r="386" spans="1:15" x14ac:dyDescent="0.25">
      <c r="A386" s="14"/>
      <c r="B386" s="15"/>
      <c r="C386" s="16"/>
      <c r="D386" s="16"/>
      <c r="E386" s="205"/>
      <c r="F386" s="16"/>
      <c r="G386" s="16"/>
      <c r="H386" s="206"/>
      <c r="I386" s="206"/>
      <c r="J386" s="17"/>
      <c r="K386" s="76"/>
      <c r="L386" s="75"/>
      <c r="M386" s="40"/>
      <c r="N386" s="75"/>
      <c r="O386" s="68"/>
    </row>
    <row r="387" spans="1:15" x14ac:dyDescent="0.25">
      <c r="A387" s="4"/>
      <c r="B387" s="6" t="s">
        <v>17</v>
      </c>
      <c r="C387" s="44" t="s">
        <v>16</v>
      </c>
      <c r="D387" s="44" t="s">
        <v>34</v>
      </c>
      <c r="E387" s="200">
        <v>11</v>
      </c>
      <c r="F387" s="44" t="s">
        <v>39</v>
      </c>
      <c r="G387" s="44" t="s">
        <v>21</v>
      </c>
      <c r="H387" s="348">
        <v>42432</v>
      </c>
      <c r="I387" s="348">
        <v>42437</v>
      </c>
      <c r="J387" s="349">
        <v>42489</v>
      </c>
      <c r="K387" s="76"/>
      <c r="L387" s="75"/>
      <c r="M387" s="40"/>
      <c r="N387" s="75"/>
      <c r="O387" s="68"/>
    </row>
    <row r="388" spans="1:15" x14ac:dyDescent="0.25">
      <c r="A388" s="4"/>
      <c r="B388" s="6" t="s">
        <v>31</v>
      </c>
      <c r="C388" s="44" t="s">
        <v>16</v>
      </c>
      <c r="D388" s="44" t="s">
        <v>34</v>
      </c>
      <c r="E388" s="201" t="s">
        <v>43</v>
      </c>
      <c r="F388" s="44">
        <v>10</v>
      </c>
      <c r="G388" s="44" t="s">
        <v>21</v>
      </c>
      <c r="H388" s="348"/>
      <c r="I388" s="348"/>
      <c r="J388" s="349"/>
      <c r="K388" s="76"/>
      <c r="L388" s="75"/>
      <c r="M388" s="40"/>
      <c r="N388" s="75"/>
      <c r="O388" s="68"/>
    </row>
    <row r="389" spans="1:15" x14ac:dyDescent="0.25">
      <c r="A389" s="4"/>
      <c r="B389" s="6" t="s">
        <v>32</v>
      </c>
      <c r="C389" s="202" t="s">
        <v>33</v>
      </c>
      <c r="D389" s="44" t="s">
        <v>34</v>
      </c>
      <c r="E389" s="200">
        <v>11</v>
      </c>
      <c r="F389" s="44" t="s">
        <v>40</v>
      </c>
      <c r="G389" s="44" t="s">
        <v>21</v>
      </c>
      <c r="H389" s="348"/>
      <c r="I389" s="348"/>
      <c r="J389" s="349"/>
      <c r="K389" s="76"/>
      <c r="L389" s="75"/>
      <c r="M389" s="40"/>
      <c r="N389" s="75"/>
      <c r="O389" s="68"/>
    </row>
    <row r="390" spans="1:15" x14ac:dyDescent="0.25">
      <c r="A390" s="4"/>
      <c r="B390" s="6" t="s">
        <v>18</v>
      </c>
      <c r="C390" s="44" t="s">
        <v>18</v>
      </c>
      <c r="D390" s="44" t="s">
        <v>34</v>
      </c>
      <c r="E390" s="201">
        <v>7.78</v>
      </c>
      <c r="F390" s="44" t="s">
        <v>22</v>
      </c>
      <c r="G390" s="44" t="s">
        <v>21</v>
      </c>
      <c r="H390" s="348"/>
      <c r="I390" s="348"/>
      <c r="J390" s="349"/>
      <c r="K390" s="76"/>
      <c r="L390" s="75"/>
      <c r="M390" s="40"/>
      <c r="N390" s="75"/>
      <c r="O390" s="68"/>
    </row>
    <row r="391" spans="1:15" x14ac:dyDescent="0.25">
      <c r="A391" s="4"/>
      <c r="B391" s="6" t="s">
        <v>36</v>
      </c>
      <c r="C391" s="44" t="s">
        <v>99</v>
      </c>
      <c r="D391" s="44" t="s">
        <v>35</v>
      </c>
      <c r="E391" s="200">
        <v>531</v>
      </c>
      <c r="F391" s="44" t="s">
        <v>26</v>
      </c>
      <c r="G391" s="44" t="s">
        <v>26</v>
      </c>
      <c r="H391" s="348"/>
      <c r="I391" s="348"/>
      <c r="J391" s="349"/>
      <c r="K391" s="76"/>
      <c r="L391" s="75"/>
      <c r="M391" s="40"/>
      <c r="N391" s="75"/>
      <c r="O391" s="68"/>
    </row>
    <row r="392" spans="1:15" x14ac:dyDescent="0.25">
      <c r="A392" s="14"/>
      <c r="B392" s="15"/>
      <c r="C392" s="16"/>
      <c r="D392" s="16"/>
      <c r="E392" s="205"/>
      <c r="F392" s="16"/>
      <c r="G392" s="16"/>
      <c r="H392" s="206"/>
      <c r="I392" s="206"/>
      <c r="J392" s="17"/>
      <c r="K392" s="76"/>
      <c r="L392" s="75"/>
      <c r="M392" s="40"/>
      <c r="N392" s="75"/>
      <c r="O392" s="68"/>
    </row>
    <row r="393" spans="1:15" x14ac:dyDescent="0.25">
      <c r="A393" s="4"/>
      <c r="B393" s="6" t="s">
        <v>17</v>
      </c>
      <c r="C393" s="44" t="s">
        <v>16</v>
      </c>
      <c r="D393" s="44" t="s">
        <v>34</v>
      </c>
      <c r="E393" s="200">
        <v>10</v>
      </c>
      <c r="F393" s="44" t="s">
        <v>39</v>
      </c>
      <c r="G393" s="44" t="s">
        <v>21</v>
      </c>
      <c r="H393" s="348">
        <v>42438</v>
      </c>
      <c r="I393" s="348">
        <v>42446</v>
      </c>
      <c r="J393" s="349">
        <v>42489</v>
      </c>
      <c r="K393" s="76"/>
      <c r="L393" s="75"/>
      <c r="M393" s="40"/>
      <c r="N393" s="75"/>
      <c r="O393" s="68"/>
    </row>
    <row r="394" spans="1:15" x14ac:dyDescent="0.25">
      <c r="A394" s="4"/>
      <c r="B394" s="6" t="s">
        <v>31</v>
      </c>
      <c r="C394" s="44" t="s">
        <v>16</v>
      </c>
      <c r="D394" s="44" t="s">
        <v>34</v>
      </c>
      <c r="E394" s="201" t="s">
        <v>43</v>
      </c>
      <c r="F394" s="44">
        <v>10</v>
      </c>
      <c r="G394" s="44" t="s">
        <v>21</v>
      </c>
      <c r="H394" s="348"/>
      <c r="I394" s="348"/>
      <c r="J394" s="349"/>
      <c r="K394" s="76"/>
      <c r="L394" s="75"/>
      <c r="M394" s="40"/>
      <c r="N394" s="75"/>
      <c r="O394" s="68"/>
    </row>
    <row r="395" spans="1:15" x14ac:dyDescent="0.25">
      <c r="A395" s="4"/>
      <c r="B395" s="6" t="s">
        <v>32</v>
      </c>
      <c r="C395" s="202" t="s">
        <v>33</v>
      </c>
      <c r="D395" s="44" t="s">
        <v>34</v>
      </c>
      <c r="E395" s="200">
        <v>13</v>
      </c>
      <c r="F395" s="44" t="s">
        <v>40</v>
      </c>
      <c r="G395" s="44" t="s">
        <v>21</v>
      </c>
      <c r="H395" s="348"/>
      <c r="I395" s="348"/>
      <c r="J395" s="349"/>
      <c r="K395" s="76"/>
      <c r="L395" s="75"/>
      <c r="M395" s="40"/>
      <c r="N395" s="75"/>
      <c r="O395" s="68"/>
    </row>
    <row r="396" spans="1:15" x14ac:dyDescent="0.25">
      <c r="A396" s="4"/>
      <c r="B396" s="6" t="s">
        <v>18</v>
      </c>
      <c r="C396" s="44" t="s">
        <v>18</v>
      </c>
      <c r="D396" s="44" t="s">
        <v>34</v>
      </c>
      <c r="E396" s="201">
        <v>7.75</v>
      </c>
      <c r="F396" s="44" t="s">
        <v>22</v>
      </c>
      <c r="G396" s="44" t="s">
        <v>21</v>
      </c>
      <c r="H396" s="348"/>
      <c r="I396" s="348"/>
      <c r="J396" s="349"/>
      <c r="K396" s="76"/>
      <c r="L396" s="75"/>
      <c r="M396" s="40"/>
      <c r="N396" s="75"/>
      <c r="O396" s="68"/>
    </row>
    <row r="397" spans="1:15" x14ac:dyDescent="0.25">
      <c r="A397" s="4"/>
      <c r="B397" s="6" t="s">
        <v>36</v>
      </c>
      <c r="C397" s="44" t="s">
        <v>99</v>
      </c>
      <c r="D397" s="44" t="s">
        <v>35</v>
      </c>
      <c r="E397" s="200">
        <v>549</v>
      </c>
      <c r="F397" s="44" t="s">
        <v>26</v>
      </c>
      <c r="G397" s="44" t="s">
        <v>26</v>
      </c>
      <c r="H397" s="348"/>
      <c r="I397" s="348"/>
      <c r="J397" s="349"/>
      <c r="K397" s="76"/>
      <c r="L397" s="75"/>
      <c r="M397" s="40"/>
      <c r="N397" s="75"/>
      <c r="O397" s="68"/>
    </row>
    <row r="398" spans="1:15" x14ac:dyDescent="0.25">
      <c r="A398" s="14"/>
      <c r="B398" s="15"/>
      <c r="C398" s="16"/>
      <c r="D398" s="16"/>
      <c r="E398" s="205"/>
      <c r="F398" s="16"/>
      <c r="G398" s="16"/>
      <c r="H398" s="206"/>
      <c r="I398" s="206"/>
      <c r="J398" s="17"/>
      <c r="K398" s="76"/>
      <c r="L398" s="75"/>
      <c r="M398" s="40"/>
      <c r="N398" s="75"/>
      <c r="O398" s="68"/>
    </row>
    <row r="399" spans="1:15" x14ac:dyDescent="0.25">
      <c r="A399" s="4"/>
      <c r="B399" s="6" t="s">
        <v>17</v>
      </c>
      <c r="C399" s="44" t="s">
        <v>16</v>
      </c>
      <c r="D399" s="44" t="s">
        <v>34</v>
      </c>
      <c r="E399" s="200">
        <v>14</v>
      </c>
      <c r="F399" s="44" t="s">
        <v>39</v>
      </c>
      <c r="G399" s="44" t="s">
        <v>21</v>
      </c>
      <c r="H399" s="348">
        <v>42440</v>
      </c>
      <c r="I399" s="348">
        <v>42446</v>
      </c>
      <c r="J399" s="349">
        <v>42489</v>
      </c>
      <c r="K399" s="76"/>
      <c r="L399" s="75"/>
      <c r="M399" s="40"/>
      <c r="N399" s="75"/>
      <c r="O399" s="68"/>
    </row>
    <row r="400" spans="1:15" x14ac:dyDescent="0.25">
      <c r="A400" s="4"/>
      <c r="B400" s="6" t="s">
        <v>31</v>
      </c>
      <c r="C400" s="44" t="s">
        <v>16</v>
      </c>
      <c r="D400" s="44" t="s">
        <v>34</v>
      </c>
      <c r="E400" s="201" t="s">
        <v>43</v>
      </c>
      <c r="F400" s="44">
        <v>10</v>
      </c>
      <c r="G400" s="44" t="s">
        <v>21</v>
      </c>
      <c r="H400" s="348"/>
      <c r="I400" s="348"/>
      <c r="J400" s="349"/>
      <c r="K400" s="76"/>
      <c r="L400" s="75"/>
      <c r="M400" s="40"/>
      <c r="N400" s="75"/>
      <c r="O400" s="68"/>
    </row>
    <row r="401" spans="1:15" x14ac:dyDescent="0.25">
      <c r="A401" s="4"/>
      <c r="B401" s="6" t="s">
        <v>32</v>
      </c>
      <c r="C401" s="202" t="s">
        <v>33</v>
      </c>
      <c r="D401" s="44" t="s">
        <v>34</v>
      </c>
      <c r="E401" s="200">
        <v>16</v>
      </c>
      <c r="F401" s="44" t="s">
        <v>40</v>
      </c>
      <c r="G401" s="44" t="s">
        <v>21</v>
      </c>
      <c r="H401" s="348"/>
      <c r="I401" s="348"/>
      <c r="J401" s="349"/>
      <c r="K401" s="76"/>
      <c r="L401" s="75"/>
      <c r="M401" s="40"/>
      <c r="N401" s="75"/>
      <c r="O401" s="68"/>
    </row>
    <row r="402" spans="1:15" x14ac:dyDescent="0.25">
      <c r="A402" s="4"/>
      <c r="B402" s="6" t="s">
        <v>18</v>
      </c>
      <c r="C402" s="44" t="s">
        <v>18</v>
      </c>
      <c r="D402" s="44" t="s">
        <v>34</v>
      </c>
      <c r="E402" s="201">
        <v>7.6</v>
      </c>
      <c r="F402" s="44" t="s">
        <v>22</v>
      </c>
      <c r="G402" s="44" t="s">
        <v>21</v>
      </c>
      <c r="H402" s="348"/>
      <c r="I402" s="348"/>
      <c r="J402" s="349"/>
      <c r="K402" s="76"/>
      <c r="L402" s="75"/>
      <c r="M402" s="40"/>
      <c r="N402" s="75"/>
      <c r="O402" s="68"/>
    </row>
    <row r="403" spans="1:15" x14ac:dyDescent="0.25">
      <c r="A403" s="4"/>
      <c r="B403" s="6" t="s">
        <v>36</v>
      </c>
      <c r="C403" s="44" t="s">
        <v>99</v>
      </c>
      <c r="D403" s="44" t="s">
        <v>35</v>
      </c>
      <c r="E403" s="200">
        <v>605</v>
      </c>
      <c r="F403" s="44" t="s">
        <v>26</v>
      </c>
      <c r="G403" s="44" t="s">
        <v>26</v>
      </c>
      <c r="H403" s="348"/>
      <c r="I403" s="348"/>
      <c r="J403" s="349"/>
      <c r="K403" s="76"/>
      <c r="L403" s="75"/>
      <c r="M403" s="40"/>
      <c r="N403" s="75"/>
      <c r="O403" s="68"/>
    </row>
    <row r="404" spans="1:15" x14ac:dyDescent="0.25">
      <c r="A404" s="14"/>
      <c r="B404" s="15"/>
      <c r="C404" s="16"/>
      <c r="D404" s="16"/>
      <c r="E404" s="205"/>
      <c r="F404" s="16"/>
      <c r="G404" s="16"/>
      <c r="H404" s="206"/>
      <c r="I404" s="206"/>
      <c r="J404" s="17"/>
      <c r="K404" s="76"/>
      <c r="L404" s="75"/>
      <c r="M404" s="40"/>
      <c r="N404" s="75"/>
      <c r="O404" s="68"/>
    </row>
    <row r="405" spans="1:15" x14ac:dyDescent="0.25">
      <c r="A405" s="4"/>
      <c r="B405" s="6" t="s">
        <v>17</v>
      </c>
      <c r="C405" s="44" t="s">
        <v>16</v>
      </c>
      <c r="D405" s="44" t="s">
        <v>34</v>
      </c>
      <c r="E405" s="200">
        <v>5</v>
      </c>
      <c r="F405" s="44" t="s">
        <v>39</v>
      </c>
      <c r="G405" s="44" t="s">
        <v>104</v>
      </c>
      <c r="H405" s="348">
        <v>42443</v>
      </c>
      <c r="I405" s="348">
        <v>42453</v>
      </c>
      <c r="J405" s="349">
        <v>42489</v>
      </c>
      <c r="K405" s="76"/>
      <c r="L405" s="75"/>
      <c r="M405" s="40"/>
      <c r="N405" s="75"/>
      <c r="O405" s="68"/>
    </row>
    <row r="406" spans="1:15" x14ac:dyDescent="0.25">
      <c r="A406" s="4"/>
      <c r="B406" s="6" t="s">
        <v>31</v>
      </c>
      <c r="C406" s="44" t="s">
        <v>16</v>
      </c>
      <c r="D406" s="44" t="s">
        <v>34</v>
      </c>
      <c r="E406" s="201" t="s">
        <v>43</v>
      </c>
      <c r="F406" s="44">
        <v>10</v>
      </c>
      <c r="G406" s="44" t="s">
        <v>104</v>
      </c>
      <c r="H406" s="348"/>
      <c r="I406" s="348"/>
      <c r="J406" s="349"/>
      <c r="K406" s="76"/>
      <c r="L406" s="75"/>
      <c r="M406" s="40"/>
      <c r="N406" s="75"/>
      <c r="O406" s="68"/>
    </row>
    <row r="407" spans="1:15" x14ac:dyDescent="0.25">
      <c r="A407" s="4"/>
      <c r="B407" s="6" t="s">
        <v>32</v>
      </c>
      <c r="C407" s="202" t="s">
        <v>33</v>
      </c>
      <c r="D407" s="44" t="s">
        <v>34</v>
      </c>
      <c r="E407" s="200">
        <v>8.6999999999999993</v>
      </c>
      <c r="F407" s="44" t="s">
        <v>40</v>
      </c>
      <c r="G407" s="44" t="s">
        <v>104</v>
      </c>
      <c r="H407" s="348"/>
      <c r="I407" s="348"/>
      <c r="J407" s="349"/>
      <c r="K407" s="76"/>
      <c r="L407" s="75"/>
      <c r="M407" s="40"/>
      <c r="N407" s="75"/>
      <c r="O407" s="68"/>
    </row>
    <row r="408" spans="1:15" x14ac:dyDescent="0.25">
      <c r="A408" s="4"/>
      <c r="B408" s="6" t="s">
        <v>18</v>
      </c>
      <c r="C408" s="44" t="s">
        <v>18</v>
      </c>
      <c r="D408" s="44" t="s">
        <v>34</v>
      </c>
      <c r="E408" s="201">
        <v>7.05</v>
      </c>
      <c r="F408" s="44" t="s">
        <v>22</v>
      </c>
      <c r="G408" s="44" t="s">
        <v>104</v>
      </c>
      <c r="H408" s="348"/>
      <c r="I408" s="348"/>
      <c r="J408" s="349"/>
      <c r="K408" s="76"/>
      <c r="L408" s="75"/>
      <c r="M408" s="40"/>
      <c r="N408" s="75"/>
      <c r="O408" s="68"/>
    </row>
    <row r="409" spans="1:15" x14ac:dyDescent="0.25">
      <c r="A409" s="4"/>
      <c r="B409" s="6" t="s">
        <v>36</v>
      </c>
      <c r="C409" s="44" t="s">
        <v>99</v>
      </c>
      <c r="D409" s="44" t="s">
        <v>35</v>
      </c>
      <c r="E409" s="200">
        <v>614</v>
      </c>
      <c r="F409" s="44" t="s">
        <v>26</v>
      </c>
      <c r="G409" s="44" t="s">
        <v>105</v>
      </c>
      <c r="H409" s="348"/>
      <c r="I409" s="348"/>
      <c r="J409" s="349"/>
      <c r="K409" s="76"/>
      <c r="L409" s="75"/>
      <c r="M409" s="40"/>
      <c r="N409" s="75"/>
      <c r="O409" s="68"/>
    </row>
    <row r="410" spans="1:15" x14ac:dyDescent="0.25">
      <c r="A410" s="14"/>
      <c r="B410" s="15"/>
      <c r="C410" s="16"/>
      <c r="D410" s="16"/>
      <c r="E410" s="205"/>
      <c r="F410" s="16"/>
      <c r="G410" s="16"/>
      <c r="H410" s="206"/>
      <c r="I410" s="206"/>
      <c r="J410" s="17"/>
      <c r="K410" s="76"/>
      <c r="L410" s="75"/>
      <c r="M410" s="40"/>
      <c r="N410" s="75"/>
      <c r="O410" s="68"/>
    </row>
    <row r="411" spans="1:15" x14ac:dyDescent="0.25">
      <c r="A411" s="4"/>
      <c r="B411" s="6" t="s">
        <v>17</v>
      </c>
      <c r="C411" s="44" t="s">
        <v>16</v>
      </c>
      <c r="D411" s="44" t="s">
        <v>34</v>
      </c>
      <c r="E411" s="200">
        <v>16</v>
      </c>
      <c r="F411" s="44" t="s">
        <v>39</v>
      </c>
      <c r="G411" s="44" t="s">
        <v>104</v>
      </c>
      <c r="H411" s="348">
        <v>42453</v>
      </c>
      <c r="I411" s="348">
        <v>42464</v>
      </c>
      <c r="J411" s="349">
        <v>42489</v>
      </c>
      <c r="K411" s="76"/>
      <c r="L411" s="75"/>
      <c r="M411" s="40"/>
      <c r="N411" s="75"/>
      <c r="O411" s="68"/>
    </row>
    <row r="412" spans="1:15" x14ac:dyDescent="0.25">
      <c r="A412" s="4"/>
      <c r="B412" s="6" t="s">
        <v>31</v>
      </c>
      <c r="C412" s="44" t="s">
        <v>16</v>
      </c>
      <c r="D412" s="44" t="s">
        <v>34</v>
      </c>
      <c r="E412" s="201" t="s">
        <v>43</v>
      </c>
      <c r="F412" s="44">
        <v>10</v>
      </c>
      <c r="G412" s="44" t="s">
        <v>104</v>
      </c>
      <c r="H412" s="348"/>
      <c r="I412" s="348"/>
      <c r="J412" s="349"/>
      <c r="K412" s="76"/>
      <c r="L412" s="75"/>
      <c r="M412" s="40"/>
      <c r="N412" s="75"/>
      <c r="O412" s="68"/>
    </row>
    <row r="413" spans="1:15" x14ac:dyDescent="0.25">
      <c r="A413" s="4"/>
      <c r="B413" s="6" t="s">
        <v>32</v>
      </c>
      <c r="C413" s="202" t="s">
        <v>33</v>
      </c>
      <c r="D413" s="44" t="s">
        <v>34</v>
      </c>
      <c r="E413" s="200">
        <v>21</v>
      </c>
      <c r="F413" s="44" t="s">
        <v>40</v>
      </c>
      <c r="G413" s="44" t="s">
        <v>104</v>
      </c>
      <c r="H413" s="348"/>
      <c r="I413" s="348"/>
      <c r="J413" s="349"/>
      <c r="K413" s="76"/>
      <c r="L413" s="75"/>
      <c r="M413" s="40"/>
      <c r="N413" s="75"/>
      <c r="O413" s="68"/>
    </row>
    <row r="414" spans="1:15" ht="15" customHeight="1" x14ac:dyDescent="0.25">
      <c r="A414" s="4"/>
      <c r="B414" s="6" t="s">
        <v>18</v>
      </c>
      <c r="C414" s="44" t="s">
        <v>18</v>
      </c>
      <c r="D414" s="44" t="s">
        <v>34</v>
      </c>
      <c r="E414" s="201">
        <v>7.23</v>
      </c>
      <c r="F414" s="44" t="s">
        <v>22</v>
      </c>
      <c r="G414" s="44" t="s">
        <v>104</v>
      </c>
      <c r="H414" s="348"/>
      <c r="I414" s="348"/>
      <c r="J414" s="349"/>
      <c r="K414" s="76"/>
      <c r="L414" s="75"/>
      <c r="M414" s="40"/>
      <c r="N414" s="75"/>
      <c r="O414" s="68"/>
    </row>
    <row r="415" spans="1:15" x14ac:dyDescent="0.25">
      <c r="A415" s="4"/>
      <c r="B415" s="6" t="s">
        <v>36</v>
      </c>
      <c r="C415" s="44" t="s">
        <v>99</v>
      </c>
      <c r="D415" s="44" t="s">
        <v>35</v>
      </c>
      <c r="E415" s="200">
        <v>845</v>
      </c>
      <c r="F415" s="44" t="s">
        <v>26</v>
      </c>
      <c r="G415" s="44" t="s">
        <v>105</v>
      </c>
      <c r="H415" s="348"/>
      <c r="I415" s="348"/>
      <c r="J415" s="349"/>
      <c r="K415" s="76"/>
      <c r="L415" s="75"/>
      <c r="M415" s="40"/>
      <c r="N415" s="75"/>
      <c r="O415" s="68"/>
    </row>
    <row r="416" spans="1:15" x14ac:dyDescent="0.25">
      <c r="A416" s="14"/>
      <c r="B416" s="15"/>
      <c r="C416" s="16"/>
      <c r="D416" s="16"/>
      <c r="E416" s="205"/>
      <c r="F416" s="16"/>
      <c r="G416" s="16"/>
      <c r="H416" s="206"/>
      <c r="I416" s="206"/>
      <c r="J416" s="17"/>
      <c r="K416" s="76"/>
      <c r="L416" s="75"/>
      <c r="M416" s="40"/>
      <c r="N416" s="75"/>
      <c r="O416" s="68"/>
    </row>
    <row r="417" spans="1:15" x14ac:dyDescent="0.25">
      <c r="A417" s="4"/>
      <c r="B417" s="6" t="s">
        <v>17</v>
      </c>
      <c r="C417" s="44" t="s">
        <v>16</v>
      </c>
      <c r="D417" s="44" t="s">
        <v>34</v>
      </c>
      <c r="E417" s="200">
        <v>6</v>
      </c>
      <c r="F417" s="44" t="s">
        <v>39</v>
      </c>
      <c r="G417" s="44" t="s">
        <v>104</v>
      </c>
      <c r="H417" s="348">
        <v>42460</v>
      </c>
      <c r="I417" s="348">
        <v>42467</v>
      </c>
      <c r="J417" s="349">
        <v>42489</v>
      </c>
      <c r="K417" s="76"/>
      <c r="L417" s="75"/>
      <c r="M417" s="40"/>
      <c r="N417" s="75"/>
      <c r="O417" s="68"/>
    </row>
    <row r="418" spans="1:15" x14ac:dyDescent="0.25">
      <c r="A418" s="4"/>
      <c r="B418" s="6" t="s">
        <v>31</v>
      </c>
      <c r="C418" s="44" t="s">
        <v>16</v>
      </c>
      <c r="D418" s="44" t="s">
        <v>34</v>
      </c>
      <c r="E418" s="201" t="s">
        <v>43</v>
      </c>
      <c r="F418" s="44">
        <v>10</v>
      </c>
      <c r="G418" s="44" t="s">
        <v>104</v>
      </c>
      <c r="H418" s="348"/>
      <c r="I418" s="348"/>
      <c r="J418" s="349"/>
      <c r="K418" s="76"/>
      <c r="L418" s="75"/>
      <c r="M418" s="40"/>
      <c r="N418" s="75"/>
      <c r="O418" s="68"/>
    </row>
    <row r="419" spans="1:15" x14ac:dyDescent="0.25">
      <c r="A419" s="4"/>
      <c r="B419" s="6" t="s">
        <v>32</v>
      </c>
      <c r="C419" s="202" t="s">
        <v>33</v>
      </c>
      <c r="D419" s="44" t="s">
        <v>34</v>
      </c>
      <c r="E419" s="200">
        <v>8.6999999999999993</v>
      </c>
      <c r="F419" s="44" t="s">
        <v>40</v>
      </c>
      <c r="G419" s="44" t="s">
        <v>104</v>
      </c>
      <c r="H419" s="348"/>
      <c r="I419" s="348"/>
      <c r="J419" s="349"/>
      <c r="K419" s="76"/>
      <c r="L419" s="75"/>
      <c r="M419" s="40"/>
      <c r="N419" s="75"/>
      <c r="O419" s="68"/>
    </row>
    <row r="420" spans="1:15" ht="15" customHeight="1" x14ac:dyDescent="0.25">
      <c r="A420" s="4"/>
      <c r="B420" s="6" t="s">
        <v>18</v>
      </c>
      <c r="C420" s="44" t="s">
        <v>18</v>
      </c>
      <c r="D420" s="44" t="s">
        <v>34</v>
      </c>
      <c r="E420" s="201">
        <v>7.66</v>
      </c>
      <c r="F420" s="44" t="s">
        <v>22</v>
      </c>
      <c r="G420" s="44" t="s">
        <v>104</v>
      </c>
      <c r="H420" s="348"/>
      <c r="I420" s="348"/>
      <c r="J420" s="349"/>
      <c r="K420" s="76"/>
      <c r="L420" s="75"/>
      <c r="M420" s="40"/>
      <c r="N420" s="75"/>
      <c r="O420" s="68"/>
    </row>
    <row r="421" spans="1:15" x14ac:dyDescent="0.25">
      <c r="A421" s="4"/>
      <c r="B421" s="6" t="s">
        <v>36</v>
      </c>
      <c r="C421" s="44" t="s">
        <v>99</v>
      </c>
      <c r="D421" s="44" t="s">
        <v>35</v>
      </c>
      <c r="E421" s="200">
        <v>770</v>
      </c>
      <c r="F421" s="44" t="s">
        <v>26</v>
      </c>
      <c r="G421" s="44" t="s">
        <v>105</v>
      </c>
      <c r="H421" s="348"/>
      <c r="I421" s="348"/>
      <c r="J421" s="349"/>
      <c r="K421" s="76"/>
      <c r="L421" s="75"/>
      <c r="M421" s="40"/>
      <c r="N421" s="75"/>
      <c r="O421" s="68"/>
    </row>
    <row r="422" spans="1:15" x14ac:dyDescent="0.25">
      <c r="A422" s="14"/>
      <c r="B422" s="15"/>
      <c r="C422" s="16"/>
      <c r="D422" s="16"/>
      <c r="E422" s="205"/>
      <c r="F422" s="16"/>
      <c r="G422" s="16"/>
      <c r="H422" s="206"/>
      <c r="I422" s="206"/>
      <c r="J422" s="17"/>
      <c r="K422" s="76"/>
      <c r="L422" s="75"/>
      <c r="M422" s="40"/>
      <c r="N422" s="75"/>
      <c r="O422" s="68"/>
    </row>
    <row r="423" spans="1:15" x14ac:dyDescent="0.25">
      <c r="A423" s="4"/>
      <c r="B423" s="6" t="s">
        <v>17</v>
      </c>
      <c r="C423" s="44" t="s">
        <v>16</v>
      </c>
      <c r="D423" s="44" t="s">
        <v>34</v>
      </c>
      <c r="E423" s="200">
        <v>8</v>
      </c>
      <c r="F423" s="44" t="s">
        <v>39</v>
      </c>
      <c r="G423" s="44" t="s">
        <v>104</v>
      </c>
      <c r="H423" s="348">
        <v>42465</v>
      </c>
      <c r="I423" s="348">
        <v>42474</v>
      </c>
      <c r="J423" s="349">
        <v>42489</v>
      </c>
      <c r="K423" s="76"/>
      <c r="L423" s="75"/>
      <c r="M423" s="40"/>
      <c r="N423" s="75"/>
      <c r="O423" s="68"/>
    </row>
    <row r="424" spans="1:15" x14ac:dyDescent="0.25">
      <c r="A424" s="4"/>
      <c r="B424" s="6" t="s">
        <v>31</v>
      </c>
      <c r="C424" s="44" t="s">
        <v>16</v>
      </c>
      <c r="D424" s="44" t="s">
        <v>34</v>
      </c>
      <c r="E424" s="201" t="s">
        <v>43</v>
      </c>
      <c r="F424" s="44">
        <v>10</v>
      </c>
      <c r="G424" s="44" t="s">
        <v>104</v>
      </c>
      <c r="H424" s="348"/>
      <c r="I424" s="348"/>
      <c r="J424" s="349"/>
      <c r="K424" s="76"/>
      <c r="L424" s="75"/>
      <c r="M424" s="40"/>
      <c r="N424" s="75"/>
      <c r="O424" s="68"/>
    </row>
    <row r="425" spans="1:15" x14ac:dyDescent="0.25">
      <c r="A425" s="4"/>
      <c r="B425" s="6" t="s">
        <v>32</v>
      </c>
      <c r="C425" s="202" t="s">
        <v>33</v>
      </c>
      <c r="D425" s="44" t="s">
        <v>34</v>
      </c>
      <c r="E425" s="200">
        <v>11</v>
      </c>
      <c r="F425" s="44" t="s">
        <v>40</v>
      </c>
      <c r="G425" s="44" t="s">
        <v>104</v>
      </c>
      <c r="H425" s="348"/>
      <c r="I425" s="348"/>
      <c r="J425" s="349"/>
      <c r="K425" s="76"/>
      <c r="L425" s="75"/>
      <c r="M425" s="40"/>
      <c r="N425" s="75"/>
      <c r="O425" s="68"/>
    </row>
    <row r="426" spans="1:15" ht="15" customHeight="1" x14ac:dyDescent="0.25">
      <c r="A426" s="4"/>
      <c r="B426" s="6" t="s">
        <v>18</v>
      </c>
      <c r="C426" s="44" t="s">
        <v>18</v>
      </c>
      <c r="D426" s="44" t="s">
        <v>34</v>
      </c>
      <c r="E426" s="201">
        <v>7.53</v>
      </c>
      <c r="F426" s="44" t="s">
        <v>22</v>
      </c>
      <c r="G426" s="44" t="s">
        <v>104</v>
      </c>
      <c r="H426" s="348"/>
      <c r="I426" s="348"/>
      <c r="J426" s="349"/>
      <c r="K426" s="76"/>
      <c r="L426" s="75"/>
      <c r="M426" s="40"/>
      <c r="N426" s="75"/>
      <c r="O426" s="68"/>
    </row>
    <row r="427" spans="1:15" x14ac:dyDescent="0.25">
      <c r="A427" s="4"/>
      <c r="B427" s="6" t="s">
        <v>36</v>
      </c>
      <c r="C427" s="44" t="s">
        <v>99</v>
      </c>
      <c r="D427" s="44" t="s">
        <v>35</v>
      </c>
      <c r="E427" s="200">
        <v>822</v>
      </c>
      <c r="F427" s="44" t="s">
        <v>26</v>
      </c>
      <c r="G427" s="44" t="s">
        <v>105</v>
      </c>
      <c r="H427" s="348"/>
      <c r="I427" s="348"/>
      <c r="J427" s="349"/>
      <c r="K427" s="76"/>
      <c r="L427" s="75"/>
      <c r="M427" s="40"/>
      <c r="N427" s="75"/>
      <c r="O427" s="68"/>
    </row>
    <row r="428" spans="1:15" x14ac:dyDescent="0.25">
      <c r="A428" s="14"/>
      <c r="B428" s="15"/>
      <c r="C428" s="16"/>
      <c r="D428" s="16"/>
      <c r="E428" s="205"/>
      <c r="F428" s="16"/>
      <c r="G428" s="16"/>
      <c r="H428" s="206"/>
      <c r="I428" s="206"/>
      <c r="J428" s="17"/>
      <c r="K428" s="76"/>
      <c r="L428" s="75"/>
      <c r="M428" s="40"/>
      <c r="N428" s="75"/>
      <c r="O428" s="68"/>
    </row>
    <row r="429" spans="1:15" x14ac:dyDescent="0.25">
      <c r="A429" s="4"/>
      <c r="B429" s="6" t="s">
        <v>17</v>
      </c>
      <c r="C429" s="44" t="s">
        <v>16</v>
      </c>
      <c r="D429" s="44" t="s">
        <v>34</v>
      </c>
      <c r="E429" s="200">
        <v>2</v>
      </c>
      <c r="F429" s="44" t="s">
        <v>39</v>
      </c>
      <c r="G429" s="44" t="s">
        <v>104</v>
      </c>
      <c r="H429" s="348">
        <v>42467</v>
      </c>
      <c r="I429" s="348">
        <v>42487</v>
      </c>
      <c r="J429" s="349">
        <v>42489</v>
      </c>
      <c r="K429" s="76"/>
      <c r="L429" s="75"/>
      <c r="M429" s="40"/>
      <c r="N429" s="75"/>
      <c r="O429" s="68"/>
    </row>
    <row r="430" spans="1:15" x14ac:dyDescent="0.25">
      <c r="A430" s="4"/>
      <c r="B430" s="6" t="s">
        <v>31</v>
      </c>
      <c r="C430" s="44" t="s">
        <v>16</v>
      </c>
      <c r="D430" s="44" t="s">
        <v>34</v>
      </c>
      <c r="E430" s="201" t="s">
        <v>43</v>
      </c>
      <c r="F430" s="44">
        <v>10</v>
      </c>
      <c r="G430" s="44" t="s">
        <v>104</v>
      </c>
      <c r="H430" s="348"/>
      <c r="I430" s="348"/>
      <c r="J430" s="349"/>
      <c r="K430" s="76"/>
      <c r="L430" s="75"/>
      <c r="M430" s="40"/>
      <c r="N430" s="75"/>
      <c r="O430" s="68"/>
    </row>
    <row r="431" spans="1:15" x14ac:dyDescent="0.25">
      <c r="A431" s="4"/>
      <c r="B431" s="6" t="s">
        <v>32</v>
      </c>
      <c r="C431" s="202" t="s">
        <v>33</v>
      </c>
      <c r="D431" s="44" t="s">
        <v>34</v>
      </c>
      <c r="E431" s="200">
        <v>3.1</v>
      </c>
      <c r="F431" s="44" t="s">
        <v>40</v>
      </c>
      <c r="G431" s="44" t="s">
        <v>104</v>
      </c>
      <c r="H431" s="348"/>
      <c r="I431" s="348"/>
      <c r="J431" s="349"/>
      <c r="K431" s="76"/>
      <c r="L431" s="75"/>
      <c r="M431" s="40"/>
      <c r="N431" s="75"/>
      <c r="O431" s="68"/>
    </row>
    <row r="432" spans="1:15" ht="15" customHeight="1" x14ac:dyDescent="0.25">
      <c r="A432" s="4"/>
      <c r="B432" s="6" t="s">
        <v>18</v>
      </c>
      <c r="C432" s="44" t="s">
        <v>18</v>
      </c>
      <c r="D432" s="44" t="s">
        <v>34</v>
      </c>
      <c r="E432" s="201">
        <v>7.71</v>
      </c>
      <c r="F432" s="44" t="s">
        <v>22</v>
      </c>
      <c r="G432" s="44" t="s">
        <v>104</v>
      </c>
      <c r="H432" s="348"/>
      <c r="I432" s="348"/>
      <c r="J432" s="349"/>
      <c r="K432" s="76"/>
      <c r="L432" s="75"/>
      <c r="M432" s="40"/>
      <c r="N432" s="75"/>
      <c r="O432" s="68"/>
    </row>
    <row r="433" spans="1:15" x14ac:dyDescent="0.25">
      <c r="A433" s="4"/>
      <c r="B433" s="6" t="s">
        <v>36</v>
      </c>
      <c r="C433" s="44" t="s">
        <v>99</v>
      </c>
      <c r="D433" s="44" t="s">
        <v>35</v>
      </c>
      <c r="E433" s="200">
        <v>884</v>
      </c>
      <c r="F433" s="44" t="s">
        <v>26</v>
      </c>
      <c r="G433" s="44" t="s">
        <v>105</v>
      </c>
      <c r="H433" s="348"/>
      <c r="I433" s="348"/>
      <c r="J433" s="349"/>
      <c r="K433" s="76"/>
      <c r="L433" s="75"/>
      <c r="M433" s="40"/>
      <c r="N433" s="75"/>
      <c r="O433" s="68"/>
    </row>
    <row r="434" spans="1:15" x14ac:dyDescent="0.25">
      <c r="A434" s="14"/>
      <c r="B434" s="15"/>
      <c r="C434" s="16"/>
      <c r="D434" s="16"/>
      <c r="E434" s="205"/>
      <c r="F434" s="16"/>
      <c r="G434" s="16"/>
      <c r="H434" s="206"/>
      <c r="I434" s="206"/>
      <c r="J434" s="17"/>
      <c r="K434" s="76"/>
      <c r="L434" s="75"/>
      <c r="M434" s="40"/>
      <c r="N434" s="75"/>
      <c r="O434" s="68"/>
    </row>
    <row r="435" spans="1:15" x14ac:dyDescent="0.25">
      <c r="A435" s="4"/>
      <c r="B435" s="6" t="s">
        <v>17</v>
      </c>
      <c r="C435" s="44" t="s">
        <v>16</v>
      </c>
      <c r="D435" s="44" t="s">
        <v>34</v>
      </c>
      <c r="E435" s="200">
        <v>20</v>
      </c>
      <c r="F435" s="44" t="s">
        <v>39</v>
      </c>
      <c r="G435" s="44" t="s">
        <v>104</v>
      </c>
      <c r="H435" s="348">
        <v>42501</v>
      </c>
      <c r="I435" s="348">
        <v>42514</v>
      </c>
      <c r="J435" s="349">
        <v>42515</v>
      </c>
      <c r="K435" s="76"/>
      <c r="L435" s="75"/>
      <c r="M435" s="40"/>
      <c r="N435" s="75"/>
      <c r="O435" s="68"/>
    </row>
    <row r="436" spans="1:15" x14ac:dyDescent="0.25">
      <c r="A436" s="4"/>
      <c r="B436" s="6" t="s">
        <v>31</v>
      </c>
      <c r="C436" s="44" t="s">
        <v>16</v>
      </c>
      <c r="D436" s="44" t="s">
        <v>34</v>
      </c>
      <c r="E436" s="201" t="s">
        <v>43</v>
      </c>
      <c r="F436" s="44">
        <v>10</v>
      </c>
      <c r="G436" s="44" t="s">
        <v>104</v>
      </c>
      <c r="H436" s="348"/>
      <c r="I436" s="348"/>
      <c r="J436" s="349"/>
      <c r="K436" s="76"/>
      <c r="L436" s="75"/>
      <c r="M436" s="40"/>
      <c r="N436" s="75"/>
      <c r="O436" s="68"/>
    </row>
    <row r="437" spans="1:15" x14ac:dyDescent="0.25">
      <c r="A437" s="4"/>
      <c r="B437" s="6" t="s">
        <v>32</v>
      </c>
      <c r="C437" s="202" t="s">
        <v>33</v>
      </c>
      <c r="D437" s="44" t="s">
        <v>34</v>
      </c>
      <c r="E437" s="200">
        <v>22</v>
      </c>
      <c r="F437" s="44" t="s">
        <v>40</v>
      </c>
      <c r="G437" s="44" t="s">
        <v>104</v>
      </c>
      <c r="H437" s="348"/>
      <c r="I437" s="348"/>
      <c r="J437" s="349"/>
      <c r="K437" s="76"/>
      <c r="L437" s="75"/>
      <c r="M437" s="40"/>
      <c r="N437" s="75"/>
      <c r="O437" s="68"/>
    </row>
    <row r="438" spans="1:15" ht="15" customHeight="1" x14ac:dyDescent="0.25">
      <c r="A438" s="4"/>
      <c r="B438" s="6" t="s">
        <v>18</v>
      </c>
      <c r="C438" s="44" t="s">
        <v>18</v>
      </c>
      <c r="D438" s="44" t="s">
        <v>34</v>
      </c>
      <c r="E438" s="201">
        <v>7.83</v>
      </c>
      <c r="F438" s="44" t="s">
        <v>22</v>
      </c>
      <c r="G438" s="44" t="s">
        <v>104</v>
      </c>
      <c r="H438" s="348"/>
      <c r="I438" s="348"/>
      <c r="J438" s="349"/>
      <c r="K438" s="76"/>
      <c r="L438" s="75"/>
      <c r="M438" s="40"/>
      <c r="N438" s="75"/>
      <c r="O438" s="68"/>
    </row>
    <row r="439" spans="1:15" x14ac:dyDescent="0.25">
      <c r="A439" s="4"/>
      <c r="B439" s="6" t="s">
        <v>36</v>
      </c>
      <c r="C439" s="44" t="s">
        <v>99</v>
      </c>
      <c r="D439" s="44" t="s">
        <v>35</v>
      </c>
      <c r="E439" s="200">
        <v>858</v>
      </c>
      <c r="F439" s="44" t="s">
        <v>26</v>
      </c>
      <c r="G439" s="44" t="s">
        <v>105</v>
      </c>
      <c r="H439" s="348"/>
      <c r="I439" s="348"/>
      <c r="J439" s="349"/>
      <c r="K439" s="76"/>
      <c r="L439" s="75"/>
      <c r="M439" s="40"/>
      <c r="N439" s="75"/>
      <c r="O439" s="68"/>
    </row>
    <row r="440" spans="1:15" x14ac:dyDescent="0.25">
      <c r="A440" s="14"/>
      <c r="B440" s="15"/>
      <c r="C440" s="16"/>
      <c r="D440" s="16"/>
      <c r="E440" s="205"/>
      <c r="F440" s="16"/>
      <c r="G440" s="16"/>
      <c r="H440" s="206"/>
      <c r="I440" s="206"/>
      <c r="J440" s="17"/>
      <c r="K440" s="76"/>
      <c r="L440" s="75"/>
      <c r="M440" s="40"/>
      <c r="N440" s="75"/>
      <c r="O440" s="68"/>
    </row>
    <row r="441" spans="1:15" x14ac:dyDescent="0.25">
      <c r="A441" s="4"/>
      <c r="B441" s="6" t="s">
        <v>17</v>
      </c>
      <c r="C441" s="44" t="s">
        <v>16</v>
      </c>
      <c r="D441" s="44" t="s">
        <v>34</v>
      </c>
      <c r="E441" s="200">
        <v>31</v>
      </c>
      <c r="F441" s="44" t="s">
        <v>39</v>
      </c>
      <c r="G441" s="44" t="s">
        <v>104</v>
      </c>
      <c r="H441" s="348">
        <v>42577</v>
      </c>
      <c r="I441" s="348">
        <v>42586</v>
      </c>
      <c r="J441" s="349">
        <v>42598</v>
      </c>
      <c r="K441" s="76"/>
      <c r="L441" s="75"/>
      <c r="M441" s="40"/>
      <c r="N441" s="75"/>
      <c r="O441" s="68"/>
    </row>
    <row r="442" spans="1:15" x14ac:dyDescent="0.25">
      <c r="A442" s="4"/>
      <c r="B442" s="6" t="s">
        <v>31</v>
      </c>
      <c r="C442" s="44" t="s">
        <v>16</v>
      </c>
      <c r="D442" s="44" t="s">
        <v>34</v>
      </c>
      <c r="E442" s="201" t="s">
        <v>43</v>
      </c>
      <c r="F442" s="44">
        <v>10</v>
      </c>
      <c r="G442" s="44" t="s">
        <v>104</v>
      </c>
      <c r="H442" s="348"/>
      <c r="I442" s="348"/>
      <c r="J442" s="349"/>
      <c r="K442" s="76"/>
      <c r="L442" s="75"/>
      <c r="M442" s="40"/>
      <c r="N442" s="75"/>
      <c r="O442" s="68"/>
    </row>
    <row r="443" spans="1:15" x14ac:dyDescent="0.25">
      <c r="A443" s="4"/>
      <c r="B443" s="6" t="s">
        <v>32</v>
      </c>
      <c r="C443" s="202" t="s">
        <v>33</v>
      </c>
      <c r="D443" s="44" t="s">
        <v>34</v>
      </c>
      <c r="E443" s="200">
        <v>34</v>
      </c>
      <c r="F443" s="44" t="s">
        <v>40</v>
      </c>
      <c r="G443" s="44" t="s">
        <v>104</v>
      </c>
      <c r="H443" s="348"/>
      <c r="I443" s="348"/>
      <c r="J443" s="349"/>
      <c r="K443" s="76"/>
      <c r="L443" s="75"/>
      <c r="M443" s="40"/>
      <c r="N443" s="75"/>
      <c r="O443" s="68"/>
    </row>
    <row r="444" spans="1:15" ht="15" customHeight="1" x14ac:dyDescent="0.25">
      <c r="A444" s="4"/>
      <c r="B444" s="6" t="s">
        <v>18</v>
      </c>
      <c r="C444" s="44" t="s">
        <v>18</v>
      </c>
      <c r="D444" s="44" t="s">
        <v>34</v>
      </c>
      <c r="E444" s="201">
        <v>7.46</v>
      </c>
      <c r="F444" s="44" t="s">
        <v>22</v>
      </c>
      <c r="G444" s="44" t="s">
        <v>104</v>
      </c>
      <c r="H444" s="348"/>
      <c r="I444" s="348"/>
      <c r="J444" s="349"/>
      <c r="K444" s="76"/>
      <c r="L444" s="75"/>
      <c r="M444" s="40"/>
      <c r="N444" s="75"/>
      <c r="O444" s="68"/>
    </row>
    <row r="445" spans="1:15" x14ac:dyDescent="0.25">
      <c r="A445" s="4"/>
      <c r="B445" s="6" t="s">
        <v>36</v>
      </c>
      <c r="C445" s="44" t="s">
        <v>99</v>
      </c>
      <c r="D445" s="44" t="s">
        <v>35</v>
      </c>
      <c r="E445" s="200">
        <v>521</v>
      </c>
      <c r="F445" s="44" t="s">
        <v>26</v>
      </c>
      <c r="G445" s="44" t="s">
        <v>105</v>
      </c>
      <c r="H445" s="348"/>
      <c r="I445" s="348"/>
      <c r="J445" s="349"/>
      <c r="K445" s="76"/>
      <c r="L445" s="75"/>
      <c r="M445" s="40"/>
      <c r="N445" s="75"/>
      <c r="O445" s="68"/>
    </row>
    <row r="446" spans="1:15" x14ac:dyDescent="0.25">
      <c r="A446" s="14"/>
      <c r="B446" s="15"/>
      <c r="C446" s="16"/>
      <c r="D446" s="16"/>
      <c r="E446" s="205"/>
      <c r="F446" s="16"/>
      <c r="G446" s="16"/>
      <c r="H446" s="206"/>
      <c r="I446" s="206"/>
      <c r="J446" s="17"/>
      <c r="K446" s="76"/>
      <c r="L446" s="75"/>
      <c r="M446" s="40"/>
      <c r="N446" s="75"/>
      <c r="O446" s="68"/>
    </row>
    <row r="447" spans="1:15" x14ac:dyDescent="0.25">
      <c r="A447" s="4"/>
      <c r="B447" s="6" t="s">
        <v>17</v>
      </c>
      <c r="C447" s="44" t="s">
        <v>16</v>
      </c>
      <c r="D447" s="44" t="s">
        <v>34</v>
      </c>
      <c r="E447" s="200">
        <v>29</v>
      </c>
      <c r="F447" s="44" t="s">
        <v>39</v>
      </c>
      <c r="G447" s="44" t="s">
        <v>104</v>
      </c>
      <c r="H447" s="348">
        <v>42578</v>
      </c>
      <c r="I447" s="348">
        <v>42587</v>
      </c>
      <c r="J447" s="349">
        <v>42598</v>
      </c>
      <c r="K447" s="76"/>
      <c r="L447" s="75"/>
      <c r="M447" s="40"/>
      <c r="N447" s="75"/>
      <c r="O447" s="68"/>
    </row>
    <row r="448" spans="1:15" x14ac:dyDescent="0.25">
      <c r="A448" s="4"/>
      <c r="B448" s="6" t="s">
        <v>31</v>
      </c>
      <c r="C448" s="44" t="s">
        <v>16</v>
      </c>
      <c r="D448" s="44" t="s">
        <v>34</v>
      </c>
      <c r="E448" s="201" t="s">
        <v>43</v>
      </c>
      <c r="F448" s="44">
        <v>10</v>
      </c>
      <c r="G448" s="44" t="s">
        <v>104</v>
      </c>
      <c r="H448" s="348"/>
      <c r="I448" s="348"/>
      <c r="J448" s="349"/>
      <c r="K448" s="76"/>
      <c r="L448" s="75"/>
      <c r="M448" s="40"/>
      <c r="N448" s="75"/>
      <c r="O448" s="68"/>
    </row>
    <row r="449" spans="1:15" x14ac:dyDescent="0.25">
      <c r="A449" s="4"/>
      <c r="B449" s="6" t="s">
        <v>32</v>
      </c>
      <c r="C449" s="202" t="s">
        <v>33</v>
      </c>
      <c r="D449" s="44" t="s">
        <v>34</v>
      </c>
      <c r="E449" s="200">
        <v>30</v>
      </c>
      <c r="F449" s="44" t="s">
        <v>40</v>
      </c>
      <c r="G449" s="44" t="s">
        <v>104</v>
      </c>
      <c r="H449" s="348"/>
      <c r="I449" s="348"/>
      <c r="J449" s="349"/>
      <c r="K449" s="76"/>
      <c r="L449" s="75"/>
      <c r="M449" s="40"/>
      <c r="N449" s="75"/>
      <c r="O449" s="68"/>
    </row>
    <row r="450" spans="1:15" ht="15" customHeight="1" x14ac:dyDescent="0.25">
      <c r="A450" s="4"/>
      <c r="B450" s="6" t="s">
        <v>18</v>
      </c>
      <c r="C450" s="44" t="s">
        <v>18</v>
      </c>
      <c r="D450" s="44" t="s">
        <v>34</v>
      </c>
      <c r="E450" s="201">
        <v>7.03</v>
      </c>
      <c r="F450" s="44" t="s">
        <v>22</v>
      </c>
      <c r="G450" s="44" t="s">
        <v>104</v>
      </c>
      <c r="H450" s="348"/>
      <c r="I450" s="348"/>
      <c r="J450" s="349"/>
      <c r="K450" s="76"/>
      <c r="L450" s="75"/>
      <c r="M450" s="40"/>
      <c r="N450" s="75"/>
      <c r="O450" s="68"/>
    </row>
    <row r="451" spans="1:15" x14ac:dyDescent="0.25">
      <c r="A451" s="4"/>
      <c r="B451" s="6" t="s">
        <v>36</v>
      </c>
      <c r="C451" s="44" t="s">
        <v>99</v>
      </c>
      <c r="D451" s="44" t="s">
        <v>35</v>
      </c>
      <c r="E451" s="200">
        <v>555</v>
      </c>
      <c r="F451" s="44" t="s">
        <v>26</v>
      </c>
      <c r="G451" s="44" t="s">
        <v>105</v>
      </c>
      <c r="H451" s="348"/>
      <c r="I451" s="348"/>
      <c r="J451" s="349"/>
      <c r="K451" s="76"/>
      <c r="L451" s="75"/>
      <c r="M451" s="40"/>
      <c r="N451" s="75"/>
      <c r="O451" s="68"/>
    </row>
    <row r="452" spans="1:15" x14ac:dyDescent="0.25">
      <c r="A452" s="14"/>
      <c r="B452" s="15"/>
      <c r="C452" s="16"/>
      <c r="D452" s="16"/>
      <c r="E452" s="205"/>
      <c r="F452" s="16"/>
      <c r="G452" s="16"/>
      <c r="H452" s="206"/>
      <c r="I452" s="206"/>
      <c r="J452" s="17"/>
      <c r="K452" s="76"/>
      <c r="L452" s="75"/>
      <c r="M452" s="40"/>
      <c r="N452" s="75"/>
      <c r="O452" s="68"/>
    </row>
    <row r="453" spans="1:15" x14ac:dyDescent="0.25">
      <c r="A453" s="4"/>
      <c r="B453" s="6" t="s">
        <v>17</v>
      </c>
      <c r="C453" s="44" t="s">
        <v>16</v>
      </c>
      <c r="D453" s="44" t="s">
        <v>34</v>
      </c>
      <c r="E453" s="200">
        <v>29</v>
      </c>
      <c r="F453" s="44" t="s">
        <v>39</v>
      </c>
      <c r="G453" s="44" t="s">
        <v>104</v>
      </c>
      <c r="H453" s="348">
        <v>42579</v>
      </c>
      <c r="I453" s="348">
        <v>42587</v>
      </c>
      <c r="J453" s="349">
        <v>42598</v>
      </c>
      <c r="K453" s="76"/>
      <c r="L453" s="75"/>
      <c r="M453" s="40"/>
      <c r="N453" s="75"/>
      <c r="O453" s="68"/>
    </row>
    <row r="454" spans="1:15" x14ac:dyDescent="0.25">
      <c r="A454" s="4"/>
      <c r="B454" s="6" t="s">
        <v>31</v>
      </c>
      <c r="C454" s="44" t="s">
        <v>16</v>
      </c>
      <c r="D454" s="44" t="s">
        <v>34</v>
      </c>
      <c r="E454" s="201" t="s">
        <v>43</v>
      </c>
      <c r="F454" s="44">
        <v>10</v>
      </c>
      <c r="G454" s="44" t="s">
        <v>104</v>
      </c>
      <c r="H454" s="348"/>
      <c r="I454" s="348"/>
      <c r="J454" s="349"/>
      <c r="K454" s="76"/>
      <c r="L454" s="75"/>
      <c r="M454" s="40"/>
      <c r="N454" s="75"/>
      <c r="O454" s="68"/>
    </row>
    <row r="455" spans="1:15" x14ac:dyDescent="0.25">
      <c r="A455" s="4"/>
      <c r="B455" s="6" t="s">
        <v>32</v>
      </c>
      <c r="C455" s="202" t="s">
        <v>33</v>
      </c>
      <c r="D455" s="44" t="s">
        <v>34</v>
      </c>
      <c r="E455" s="200">
        <v>29</v>
      </c>
      <c r="F455" s="44" t="s">
        <v>40</v>
      </c>
      <c r="G455" s="44" t="s">
        <v>104</v>
      </c>
      <c r="H455" s="348"/>
      <c r="I455" s="348"/>
      <c r="J455" s="349"/>
      <c r="K455" s="76"/>
      <c r="L455" s="75"/>
      <c r="M455" s="40"/>
      <c r="N455" s="75"/>
      <c r="O455" s="68"/>
    </row>
    <row r="456" spans="1:15" ht="15" customHeight="1" x14ac:dyDescent="0.25">
      <c r="A456" s="4"/>
      <c r="B456" s="6" t="s">
        <v>18</v>
      </c>
      <c r="C456" s="44" t="s">
        <v>18</v>
      </c>
      <c r="D456" s="44" t="s">
        <v>34</v>
      </c>
      <c r="E456" s="201">
        <v>7.03</v>
      </c>
      <c r="F456" s="44" t="s">
        <v>22</v>
      </c>
      <c r="G456" s="44" t="s">
        <v>104</v>
      </c>
      <c r="H456" s="348"/>
      <c r="I456" s="348"/>
      <c r="J456" s="349"/>
      <c r="K456" s="76"/>
      <c r="L456" s="75"/>
      <c r="M456" s="40"/>
      <c r="N456" s="75"/>
      <c r="O456" s="68"/>
    </row>
    <row r="457" spans="1:15" x14ac:dyDescent="0.25">
      <c r="A457" s="4"/>
      <c r="B457" s="6" t="s">
        <v>36</v>
      </c>
      <c r="C457" s="44" t="s">
        <v>120</v>
      </c>
      <c r="D457" s="44" t="s">
        <v>35</v>
      </c>
      <c r="E457" s="200">
        <v>472</v>
      </c>
      <c r="F457" s="44" t="s">
        <v>26</v>
      </c>
      <c r="G457" s="44" t="s">
        <v>104</v>
      </c>
      <c r="H457" s="348"/>
      <c r="I457" s="348"/>
      <c r="J457" s="349"/>
      <c r="K457" s="76"/>
      <c r="L457" s="75"/>
      <c r="M457" s="40"/>
      <c r="N457" s="75"/>
      <c r="O457" s="68"/>
    </row>
    <row r="458" spans="1:15" x14ac:dyDescent="0.25">
      <c r="A458" s="14"/>
      <c r="B458" s="40"/>
      <c r="C458" s="40"/>
      <c r="D458" s="40"/>
      <c r="E458" s="40"/>
      <c r="F458" s="40"/>
      <c r="G458" s="40"/>
      <c r="H458" s="40"/>
      <c r="I458" s="40"/>
      <c r="J458" s="52"/>
      <c r="K458" s="14"/>
      <c r="L458" s="40"/>
      <c r="M458" s="40"/>
      <c r="N458" s="40"/>
      <c r="O458" s="5"/>
    </row>
    <row r="459" spans="1:15" x14ac:dyDescent="0.25">
      <c r="A459" s="72"/>
      <c r="B459" s="217" t="s">
        <v>17</v>
      </c>
      <c r="C459" s="219" t="s">
        <v>16</v>
      </c>
      <c r="D459" s="219" t="s">
        <v>121</v>
      </c>
      <c r="E459" s="240"/>
      <c r="F459" s="239">
        <v>50</v>
      </c>
      <c r="G459" s="240"/>
      <c r="H459" s="240">
        <v>2017</v>
      </c>
      <c r="I459" s="3"/>
      <c r="J459" s="50"/>
      <c r="K459" s="4"/>
      <c r="L459" s="3"/>
      <c r="M459" s="3"/>
      <c r="N459" s="3"/>
      <c r="O459" s="196"/>
    </row>
    <row r="460" spans="1:15" x14ac:dyDescent="0.25">
      <c r="A460" s="72"/>
      <c r="B460" s="217" t="s">
        <v>31</v>
      </c>
      <c r="C460" s="219" t="s">
        <v>16</v>
      </c>
      <c r="D460" s="219" t="s">
        <v>121</v>
      </c>
      <c r="E460" s="240"/>
      <c r="F460" s="239">
        <v>10</v>
      </c>
      <c r="G460" s="240"/>
      <c r="H460" s="240">
        <v>2017</v>
      </c>
      <c r="I460" s="3"/>
      <c r="J460" s="50"/>
      <c r="K460" s="4"/>
      <c r="L460" s="3"/>
      <c r="M460" s="3"/>
      <c r="N460" s="3"/>
      <c r="O460" s="196"/>
    </row>
    <row r="461" spans="1:15" ht="15" customHeight="1" x14ac:dyDescent="0.25">
      <c r="A461" s="72"/>
      <c r="B461" s="217" t="s">
        <v>32</v>
      </c>
      <c r="C461" s="244" t="s">
        <v>33</v>
      </c>
      <c r="D461" s="219" t="s">
        <v>121</v>
      </c>
      <c r="E461" s="240"/>
      <c r="F461" s="239">
        <v>150</v>
      </c>
      <c r="G461" s="240"/>
      <c r="H461" s="240">
        <v>2017</v>
      </c>
      <c r="I461" s="3"/>
      <c r="J461" s="50"/>
      <c r="K461" s="4"/>
      <c r="L461" s="3"/>
      <c r="M461" s="3"/>
      <c r="N461" s="3"/>
      <c r="O461" s="196"/>
    </row>
    <row r="462" spans="1:15" ht="15.75" thickBot="1" x14ac:dyDescent="0.3">
      <c r="A462" s="73"/>
      <c r="B462" s="245" t="s">
        <v>18</v>
      </c>
      <c r="C462" s="246" t="s">
        <v>18</v>
      </c>
      <c r="D462" s="246" t="s">
        <v>121</v>
      </c>
      <c r="E462" s="243"/>
      <c r="F462" s="247" t="s">
        <v>22</v>
      </c>
      <c r="G462" s="243"/>
      <c r="H462" s="243">
        <v>2017</v>
      </c>
      <c r="I462" s="198"/>
      <c r="J462" s="209"/>
      <c r="K462" s="210"/>
      <c r="L462" s="198"/>
      <c r="M462" s="198"/>
      <c r="N462" s="198"/>
      <c r="O462" s="199"/>
    </row>
    <row r="463" spans="1:15" x14ac:dyDescent="0.25">
      <c r="B463" s="248"/>
      <c r="C463" s="248"/>
      <c r="D463" s="248"/>
      <c r="E463" s="248"/>
      <c r="F463" s="248"/>
      <c r="G463" s="248"/>
      <c r="H463" s="248"/>
    </row>
    <row r="464" spans="1:15" x14ac:dyDescent="0.25">
      <c r="A464" t="s">
        <v>119</v>
      </c>
    </row>
    <row r="465" spans="1:1" x14ac:dyDescent="0.25">
      <c r="A465" t="s">
        <v>118</v>
      </c>
    </row>
  </sheetData>
  <mergeCells count="16">
    <mergeCell ref="O7:O8"/>
    <mergeCell ref="A10:A13"/>
    <mergeCell ref="M7:M8"/>
    <mergeCell ref="F7:F8"/>
    <mergeCell ref="G7:G8"/>
    <mergeCell ref="A7:A8"/>
    <mergeCell ref="I7:I8"/>
    <mergeCell ref="J7:J8"/>
    <mergeCell ref="K7:K8"/>
    <mergeCell ref="L7:L8"/>
    <mergeCell ref="N7:N8"/>
    <mergeCell ref="B7:B8"/>
    <mergeCell ref="C7:C8"/>
    <mergeCell ref="D7:D8"/>
    <mergeCell ref="E7:E8"/>
    <mergeCell ref="H7:H8"/>
  </mergeCells>
  <hyperlinks>
    <hyperlink ref="B4" r:id="rId1" xr:uid="{00000000-0004-0000-0800-000000000000}"/>
  </hyperlinks>
  <pageMargins left="0.11811023622047245" right="0.11811023622047245" top="0.19685039370078741" bottom="0.15748031496062992" header="0.31496062992125984" footer="0.31496062992125984"/>
  <pageSetup paperSize="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F304720A73024EB09018FAD1C07C3E" ma:contentTypeVersion="14" ma:contentTypeDescription="Create a new document." ma:contentTypeScope="" ma:versionID="f74bb90e27630e9d87175df74394f731">
  <xsd:schema xmlns:xsd="http://www.w3.org/2001/XMLSchema" xmlns:xs="http://www.w3.org/2001/XMLSchema" xmlns:p="http://schemas.microsoft.com/office/2006/metadata/properties" xmlns:ns2="07a71d95-86f7-445e-a715-8aa5aa0b32ca" xmlns:ns3="09e8bde4-747f-46bf-9f61-b9bc110021f1" targetNamespace="http://schemas.microsoft.com/office/2006/metadata/properties" ma:root="true" ma:fieldsID="8d6e0887436695d6b4d6fa6fb819bb7c" ns2:_="" ns3:_="">
    <xsd:import namespace="07a71d95-86f7-445e-a715-8aa5aa0b32ca"/>
    <xsd:import namespace="09e8bde4-747f-46bf-9f61-b9bc110021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71d95-86f7-445e-a715-8aa5aa0b32c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eb807b1-d44b-4f3d-92d9-911b8eb9bef1}" ma:internalName="TaxCatchAll" ma:showField="CatchAllData" ma:web="07a71d95-86f7-445e-a715-8aa5aa0b32c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9e8bde4-747f-46bf-9f61-b9bc110021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d24f3c2-5e90-42fa-9157-e0720eca62b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7a71d95-86f7-445e-a715-8aa5aa0b32ca" xsi:nil="true"/>
    <lcf76f155ced4ddcb4097134ff3c332f xmlns="09e8bde4-747f-46bf-9f61-b9bc110021f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D08E4EFC-734A-48C7-8F47-1B173FE3D7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a71d95-86f7-445e-a715-8aa5aa0b32ca"/>
    <ds:schemaRef ds:uri="09e8bde4-747f-46bf-9f61-b9bc110021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7FC3D3-7B19-41EF-AA65-26596E2E7D8C}">
  <ds:schemaRefs>
    <ds:schemaRef ds:uri="http://purl.org/dc/terms/"/>
    <ds:schemaRef ds:uri="http://schemas.microsoft.com/office/2006/documentManagement/types"/>
    <ds:schemaRef ds:uri="http://schemas.microsoft.com/office/2006/metadata/properties"/>
    <ds:schemaRef ds:uri="07a71d95-86f7-445e-a715-8aa5aa0b32ca"/>
    <ds:schemaRef ds:uri="http://purl.org/dc/elements/1.1/"/>
    <ds:schemaRef ds:uri="09e8bde4-747f-46bf-9f61-b9bc110021f1"/>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74E174F0-6567-4783-BF6F-AADEDD9E381A}">
  <ds:schemaRefs>
    <ds:schemaRef ds:uri="http://schemas.microsoft.com/sharepoint/v3/contenttype/forms"/>
  </ds:schemaRefs>
</ds:datastoreItem>
</file>

<file path=customXml/itemProps4.xml><?xml version="1.0" encoding="utf-8"?>
<ds:datastoreItem xmlns:ds="http://schemas.openxmlformats.org/officeDocument/2006/customXml" ds:itemID="{5CFFD1FB-10E8-4F97-8A7A-378DC03FCE0E}">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Point 1</vt:lpstr>
      <vt:lpstr>Point 2</vt:lpstr>
      <vt:lpstr>Point 2 </vt:lpstr>
      <vt:lpstr>Point 3,4,5</vt:lpstr>
      <vt:lpstr>Point 3,4,5 </vt:lpstr>
      <vt:lpstr>Point 3</vt:lpstr>
      <vt:lpstr>Point 4</vt:lpstr>
      <vt:lpstr>Point 5</vt:lpstr>
      <vt:lpstr>Point 7</vt:lpstr>
      <vt:lpstr>Point 7 </vt:lpstr>
      <vt:lpstr>Point 8 </vt:lpstr>
      <vt:lpstr>Point 9</vt:lpstr>
      <vt:lpstr>Point 9 </vt:lpstr>
      <vt:lpstr>Sampling Point Location Map</vt:lpstr>
      <vt:lpstr>'Point 2'!Print_Area</vt:lpstr>
      <vt:lpstr>'Point 3,4,5'!Print_Area</vt:lpstr>
      <vt:lpstr>'Point 7'!Print_Area</vt:lpstr>
      <vt:lpstr>'Point 9'!Print_Area</vt:lpstr>
      <vt:lpstr>'Sampling Point Location Map'!Print_Area</vt:lpstr>
      <vt:lpstr>'Point 2'!Print_Titles</vt:lpstr>
      <vt:lpstr>'Point 7'!Print_Titles</vt:lpstr>
      <vt:lpstr>'Point 9'!Print_Titles</vt:lpstr>
    </vt:vector>
  </TitlesOfParts>
  <Company>CSR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EPA Monitoring Results</dc:title>
  <dc:creator>CSR Ltd;VGT</dc:creator>
  <cp:lastModifiedBy>Liane Peyra</cp:lastModifiedBy>
  <cp:lastPrinted>2015-06-03T03:40:38Z</cp:lastPrinted>
  <dcterms:created xsi:type="dcterms:W3CDTF">2012-06-08T01:37:27Z</dcterms:created>
  <dcterms:modified xsi:type="dcterms:W3CDTF">2024-03-10T22:53:03Z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WHSOwner">
    <vt:lpwstr>Cook, Debbie</vt:lpwstr>
  </property>
  <property fmtid="{D5CDD505-2E9C-101B-9397-08002B2CF9AE}" pid="3" name="ContentTypeId">
    <vt:lpwstr>0x01010048F304720A73024EB09018FAD1C07C3E</vt:lpwstr>
  </property>
  <property fmtid="{D5CDD505-2E9C-101B-9397-08002B2CF9AE}" pid="4" name="MediaServiceImageTags">
    <vt:lpwstr/>
  </property>
</Properties>
</file>